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pacificocia-my.sharepoint.com/personal/pieroclementef_pacifico_com_pe/Documents/Documents/Pacífico EPS/cotizador/"/>
    </mc:Choice>
  </mc:AlternateContent>
  <xr:revisionPtr revIDLastSave="99" documentId="13_ncr:1_{0A59EE2B-C906-4522-9516-05D53B325322}" xr6:coauthVersionLast="47" xr6:coauthVersionMax="47" xr10:uidLastSave="{E565B3D2-8C52-470D-8B9C-6A6E90FBA575}"/>
  <bookViews>
    <workbookView xWindow="-110" yWindow="-110" windowWidth="19420" windowHeight="10420" firstSheet="3" activeTab="3" xr2:uid="{00000000-000D-0000-FFFF-FFFF00000000}"/>
  </bookViews>
  <sheets>
    <sheet name="BISIESTO" sheetId="23" state="veryHidden" r:id="rId1"/>
    <sheet name="DATA INT2" sheetId="22" state="veryHidden" r:id="rId2"/>
    <sheet name="INT 2" sheetId="21" state="veryHidden" r:id="rId3"/>
    <sheet name="INTEGRALES" sheetId="18" r:id="rId4"/>
    <sheet name="ONCOLÓGICOS" sheetId="20" r:id="rId5"/>
    <sheet name="Cambios data" sheetId="17" state="veryHidden" r:id="rId6"/>
    <sheet name="Abril 2023 vs. Febrero 2023" sheetId="3" state="veryHidden" r:id="rId7"/>
    <sheet name="Aclaración a futuro" sheetId="16" state="veryHidden" r:id="rId8"/>
    <sheet name="Datos" sheetId="2" state="veryHidden" r:id="rId9"/>
    <sheet name="BISIESTO CAMBIOS DATA" sheetId="24" state="veryHidden" r:id="rId10"/>
    <sheet name="Incremento Rimac" sheetId="15" state="veryHidden" r:id="rId11"/>
  </sheets>
  <definedNames>
    <definedName name="_xlnm._FilterDatabase" localSheetId="0" hidden="1">BISIESTO!$A$1:$Y$103</definedName>
    <definedName name="_xlnm._FilterDatabase" localSheetId="9" hidden="1">'BISIESTO CAMBIOS DATA'!$A$1:$Y$103</definedName>
    <definedName name="_xlnm._FilterDatabase" localSheetId="5" hidden="1">'Cambios data'!$A$1:$Y$103</definedName>
    <definedName name="_xlnm._FilterDatabase" localSheetId="1" hidden="1">'DATA INT2'!$A$1:$Y$103</definedName>
    <definedName name="_xlnm._FilterDatabase" localSheetId="8" hidden="1">Datos!$A$1:$Y$103</definedName>
    <definedName name="EN_CUOTAS" localSheetId="9">'BISIESTO CAMBIOS DATA'!$A$76:$A$78</definedName>
    <definedName name="EN_CUOTAS">'Cambios data'!$A$76:$A$78</definedName>
    <definedName name="EN_CUOTAS_ONCO" localSheetId="9">'BISIESTO CAMBIOS DATA'!$C$68:$C$69</definedName>
    <definedName name="EN_CUOTAS_ONCO">'Cambios data'!$C$68:$C$69</definedName>
    <definedName name="NO_APLICAN" localSheetId="9">'BISIESTO CAMBIOS DATA'!$C$76</definedName>
    <definedName name="NO_APLICAN">'Cambios data'!$C$76</definedName>
    <definedName name="SIN_4" localSheetId="9">'BISIESTO CAMBIOS DATA'!$A$80</definedName>
    <definedName name="SIN_4">'Cambios data'!$A$80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H3" i="17" l="1"/>
  <c r="BI3" i="17"/>
  <c r="BH4" i="17"/>
  <c r="BI4" i="17"/>
  <c r="BH5" i="17"/>
  <c r="BI5" i="17"/>
  <c r="BH6" i="17"/>
  <c r="BI6" i="17"/>
  <c r="BH7" i="17"/>
  <c r="BI7" i="17"/>
  <c r="BH8" i="17"/>
  <c r="BI8" i="17"/>
  <c r="BH9" i="17"/>
  <c r="BI9" i="17"/>
  <c r="BH10" i="17"/>
  <c r="BI10" i="17"/>
  <c r="BH11" i="17"/>
  <c r="BI11" i="17"/>
  <c r="BH12" i="17"/>
  <c r="BI12" i="17"/>
  <c r="BH13" i="17"/>
  <c r="BI13" i="17"/>
  <c r="BH14" i="17"/>
  <c r="BI14" i="17"/>
  <c r="BH15" i="17"/>
  <c r="BI15" i="17"/>
  <c r="BH16" i="17"/>
  <c r="BI16" i="17"/>
  <c r="BH17" i="17"/>
  <c r="BI17" i="17"/>
  <c r="BH18" i="17"/>
  <c r="BI18" i="17"/>
  <c r="BH19" i="17"/>
  <c r="BI19" i="17"/>
  <c r="BH20" i="17"/>
  <c r="BI20" i="17"/>
  <c r="BH21" i="17"/>
  <c r="BI21" i="17"/>
  <c r="BH22" i="17"/>
  <c r="BI22" i="17"/>
  <c r="BH23" i="17"/>
  <c r="BI23" i="17"/>
  <c r="BH24" i="17"/>
  <c r="BI24" i="17"/>
  <c r="BH25" i="17"/>
  <c r="BI25" i="17"/>
  <c r="BH26" i="17"/>
  <c r="BI26" i="17"/>
  <c r="BH27" i="17"/>
  <c r="BI27" i="17"/>
  <c r="BH28" i="17"/>
  <c r="BI28" i="17"/>
  <c r="BH29" i="17"/>
  <c r="BI29" i="17"/>
  <c r="BH30" i="17"/>
  <c r="BI30" i="17"/>
  <c r="BH31" i="17"/>
  <c r="BI31" i="17"/>
  <c r="BH32" i="17"/>
  <c r="BI32" i="17"/>
  <c r="BH33" i="17"/>
  <c r="BI33" i="17"/>
  <c r="BH34" i="17"/>
  <c r="BI34" i="17"/>
  <c r="BH35" i="17"/>
  <c r="BI35" i="17"/>
  <c r="BH36" i="17"/>
  <c r="BI36" i="17"/>
  <c r="BH37" i="17"/>
  <c r="BI37" i="17"/>
  <c r="BH38" i="17"/>
  <c r="BI38" i="17"/>
  <c r="BH39" i="17"/>
  <c r="BI39" i="17"/>
  <c r="BH40" i="17"/>
  <c r="BI40" i="17"/>
  <c r="BH41" i="17"/>
  <c r="BI41" i="17"/>
  <c r="BH42" i="17"/>
  <c r="BI42" i="17"/>
  <c r="BH43" i="17"/>
  <c r="BI43" i="17"/>
  <c r="BH44" i="17"/>
  <c r="BI44" i="17"/>
  <c r="BH45" i="17"/>
  <c r="BI45" i="17"/>
  <c r="BH46" i="17"/>
  <c r="BI46" i="17"/>
  <c r="BH47" i="17"/>
  <c r="BI47" i="17"/>
  <c r="BH48" i="17"/>
  <c r="BI48" i="17"/>
  <c r="BH49" i="17"/>
  <c r="BI49" i="17"/>
  <c r="BH50" i="17"/>
  <c r="BI50" i="17"/>
  <c r="BH51" i="17"/>
  <c r="BI51" i="17"/>
  <c r="BH52" i="17"/>
  <c r="BI52" i="17"/>
  <c r="BH53" i="17"/>
  <c r="BI53" i="17"/>
  <c r="BH54" i="17"/>
  <c r="BI54" i="17"/>
  <c r="BH55" i="17"/>
  <c r="BI55" i="17"/>
  <c r="BH56" i="17"/>
  <c r="BI56" i="17"/>
  <c r="BH57" i="17"/>
  <c r="BI57" i="17"/>
  <c r="BH58" i="17"/>
  <c r="BI58" i="17"/>
  <c r="BH59" i="17"/>
  <c r="BI59" i="17"/>
  <c r="BH60" i="17"/>
  <c r="BI60" i="17"/>
  <c r="BH61" i="17"/>
  <c r="BI61" i="17"/>
  <c r="BH62" i="17"/>
  <c r="BI62" i="17"/>
  <c r="BH63" i="17"/>
  <c r="BI63" i="17"/>
  <c r="BH64" i="17"/>
  <c r="BI64" i="17"/>
  <c r="BH65" i="17"/>
  <c r="BI65" i="17"/>
  <c r="BH66" i="17"/>
  <c r="BI66" i="17"/>
  <c r="BH67" i="17"/>
  <c r="BI67" i="17"/>
  <c r="BH68" i="17"/>
  <c r="BI68" i="17"/>
  <c r="BH69" i="17"/>
  <c r="BI69" i="17"/>
  <c r="BH70" i="17"/>
  <c r="BI70" i="17"/>
  <c r="BH71" i="17"/>
  <c r="BI71" i="17"/>
  <c r="BH72" i="17"/>
  <c r="BI72" i="17"/>
  <c r="BH73" i="17"/>
  <c r="BI73" i="17"/>
  <c r="BH74" i="17"/>
  <c r="BI74" i="17"/>
  <c r="BH75" i="17"/>
  <c r="BI75" i="17"/>
  <c r="BH76" i="17"/>
  <c r="BI76" i="17"/>
  <c r="BH77" i="17"/>
  <c r="BI77" i="17"/>
  <c r="BH78" i="17"/>
  <c r="BI78" i="17"/>
  <c r="BH79" i="17"/>
  <c r="BI79" i="17"/>
  <c r="BH80" i="17"/>
  <c r="BI80" i="17"/>
  <c r="BH81" i="17"/>
  <c r="BI81" i="17"/>
  <c r="BH82" i="17"/>
  <c r="BI82" i="17"/>
  <c r="BH83" i="17"/>
  <c r="BI83" i="17"/>
  <c r="BH84" i="17"/>
  <c r="BI84" i="17"/>
  <c r="BH85" i="17"/>
  <c r="BI85" i="17"/>
  <c r="BH86" i="17"/>
  <c r="BI86" i="17"/>
  <c r="BH87" i="17"/>
  <c r="BI87" i="17"/>
  <c r="BH88" i="17"/>
  <c r="BI88" i="17"/>
  <c r="BH89" i="17"/>
  <c r="BI89" i="17"/>
  <c r="BH90" i="17"/>
  <c r="BI90" i="17"/>
  <c r="BH91" i="17"/>
  <c r="BI91" i="17"/>
  <c r="BH92" i="17"/>
  <c r="BI92" i="17"/>
  <c r="BH93" i="17"/>
  <c r="BI93" i="17"/>
  <c r="BH94" i="17"/>
  <c r="BI94" i="17"/>
  <c r="BH95" i="17"/>
  <c r="BI95" i="17"/>
  <c r="BH96" i="17"/>
  <c r="BI96" i="17"/>
  <c r="BH97" i="17"/>
  <c r="BI97" i="17"/>
  <c r="BH98" i="17"/>
  <c r="BI98" i="17"/>
  <c r="BH99" i="17"/>
  <c r="BI99" i="17"/>
  <c r="BH100" i="17"/>
  <c r="BI100" i="17"/>
  <c r="BH101" i="17"/>
  <c r="BI101" i="17"/>
  <c r="BH102" i="17"/>
  <c r="BI102" i="17"/>
  <c r="BI2" i="17"/>
  <c r="BH2" i="17"/>
  <c r="AW63" i="17"/>
  <c r="AX63" i="17"/>
  <c r="AY63" i="17"/>
  <c r="AZ63" i="17"/>
  <c r="AW64" i="17"/>
  <c r="AX64" i="17"/>
  <c r="AY64" i="17"/>
  <c r="AZ64" i="17"/>
  <c r="AW65" i="17"/>
  <c r="AX65" i="17"/>
  <c r="AY65" i="17"/>
  <c r="AZ65" i="17"/>
  <c r="AW66" i="17"/>
  <c r="AX66" i="17"/>
  <c r="AY66" i="17"/>
  <c r="AZ66" i="17"/>
  <c r="AW67" i="17"/>
  <c r="AX67" i="17"/>
  <c r="AY67" i="17"/>
  <c r="AZ67" i="17"/>
  <c r="AW68" i="17"/>
  <c r="AX68" i="17"/>
  <c r="AY68" i="17"/>
  <c r="AZ68" i="17"/>
  <c r="AW69" i="17"/>
  <c r="AX69" i="17"/>
  <c r="AY69" i="17"/>
  <c r="AZ69" i="17"/>
  <c r="AW70" i="17"/>
  <c r="AX70" i="17"/>
  <c r="AY70" i="17"/>
  <c r="AZ70" i="17"/>
  <c r="AW71" i="17"/>
  <c r="AX71" i="17"/>
  <c r="AY71" i="17"/>
  <c r="AZ71" i="17"/>
  <c r="AW72" i="17"/>
  <c r="AX72" i="17"/>
  <c r="AY72" i="17"/>
  <c r="AZ72" i="17"/>
  <c r="AW73" i="17"/>
  <c r="AX73" i="17"/>
  <c r="AY73" i="17"/>
  <c r="AZ73" i="17"/>
  <c r="AW74" i="17"/>
  <c r="AX74" i="17"/>
  <c r="AY74" i="17"/>
  <c r="AZ74" i="17"/>
  <c r="AW75" i="17"/>
  <c r="AX75" i="17"/>
  <c r="AY75" i="17"/>
  <c r="AZ75" i="17"/>
  <c r="AW76" i="17"/>
  <c r="AX76" i="17"/>
  <c r="AY76" i="17"/>
  <c r="AZ76" i="17"/>
  <c r="AW77" i="17"/>
  <c r="AX77" i="17"/>
  <c r="AY77" i="17"/>
  <c r="AZ77" i="17"/>
  <c r="AW78" i="17"/>
  <c r="AX78" i="17"/>
  <c r="AY78" i="17"/>
  <c r="AZ78" i="17"/>
  <c r="AW79" i="17"/>
  <c r="AX79" i="17"/>
  <c r="AY79" i="17"/>
  <c r="AZ79" i="17"/>
  <c r="AW80" i="17"/>
  <c r="AX80" i="17"/>
  <c r="AY80" i="17"/>
  <c r="AZ80" i="17"/>
  <c r="AW81" i="17"/>
  <c r="AX81" i="17"/>
  <c r="AY81" i="17"/>
  <c r="AZ81" i="17"/>
  <c r="AW82" i="17"/>
  <c r="AX82" i="17"/>
  <c r="AY82" i="17"/>
  <c r="AZ82" i="17"/>
  <c r="AW83" i="17"/>
  <c r="AX83" i="17"/>
  <c r="AY83" i="17"/>
  <c r="AZ83" i="17"/>
  <c r="AW84" i="17"/>
  <c r="AX84" i="17"/>
  <c r="AY84" i="17"/>
  <c r="AZ84" i="17"/>
  <c r="AW85" i="17"/>
  <c r="AX85" i="17"/>
  <c r="AY85" i="17"/>
  <c r="AZ85" i="17"/>
  <c r="AW86" i="17"/>
  <c r="AX86" i="17"/>
  <c r="AY86" i="17"/>
  <c r="AZ86" i="17"/>
  <c r="AW87" i="17"/>
  <c r="AX87" i="17"/>
  <c r="AY87" i="17"/>
  <c r="AZ87" i="17"/>
  <c r="AW88" i="17"/>
  <c r="AX88" i="17"/>
  <c r="AY88" i="17"/>
  <c r="AZ88" i="17"/>
  <c r="AW89" i="17"/>
  <c r="AX89" i="17"/>
  <c r="AY89" i="17"/>
  <c r="AZ89" i="17"/>
  <c r="AW90" i="17"/>
  <c r="AX90" i="17"/>
  <c r="AY90" i="17"/>
  <c r="AZ90" i="17"/>
  <c r="AW91" i="17"/>
  <c r="AX91" i="17"/>
  <c r="AY91" i="17"/>
  <c r="AZ91" i="17"/>
  <c r="AW92" i="17"/>
  <c r="AX92" i="17"/>
  <c r="AY92" i="17"/>
  <c r="AZ92" i="17"/>
  <c r="AW93" i="17"/>
  <c r="AX93" i="17"/>
  <c r="AY93" i="17"/>
  <c r="AZ93" i="17"/>
  <c r="AW94" i="17"/>
  <c r="AX94" i="17"/>
  <c r="AY94" i="17"/>
  <c r="AZ94" i="17"/>
  <c r="AW95" i="17"/>
  <c r="AX95" i="17"/>
  <c r="AY95" i="17"/>
  <c r="AZ95" i="17"/>
  <c r="AW96" i="17"/>
  <c r="AX96" i="17"/>
  <c r="AY96" i="17"/>
  <c r="AZ96" i="17"/>
  <c r="AW97" i="17"/>
  <c r="AX97" i="17"/>
  <c r="AY97" i="17"/>
  <c r="AZ97" i="17"/>
  <c r="AW98" i="17"/>
  <c r="AX98" i="17"/>
  <c r="AY98" i="17"/>
  <c r="AZ98" i="17"/>
  <c r="AW99" i="17"/>
  <c r="AX99" i="17"/>
  <c r="AY99" i="17"/>
  <c r="AZ99" i="17"/>
  <c r="AW100" i="17"/>
  <c r="AX100" i="17"/>
  <c r="AY100" i="17"/>
  <c r="AZ100" i="17"/>
  <c r="AW101" i="17"/>
  <c r="AX101" i="17"/>
  <c r="AY101" i="17"/>
  <c r="AZ101" i="17"/>
  <c r="AW102" i="17"/>
  <c r="AX102" i="17"/>
  <c r="AY102" i="17"/>
  <c r="AZ102" i="17"/>
  <c r="AW3" i="17"/>
  <c r="AX3" i="17"/>
  <c r="AY3" i="17"/>
  <c r="AZ3" i="17"/>
  <c r="BA3" i="17"/>
  <c r="BB3" i="17"/>
  <c r="BC3" i="17"/>
  <c r="AW4" i="17"/>
  <c r="AX4" i="17"/>
  <c r="AY4" i="17"/>
  <c r="AZ4" i="17"/>
  <c r="BA4" i="17"/>
  <c r="BB4" i="17"/>
  <c r="BC4" i="17"/>
  <c r="AW5" i="17"/>
  <c r="AX5" i="17"/>
  <c r="AY5" i="17"/>
  <c r="AZ5" i="17"/>
  <c r="BA5" i="17"/>
  <c r="BB5" i="17"/>
  <c r="BC5" i="17"/>
  <c r="AW6" i="17"/>
  <c r="AX6" i="17"/>
  <c r="AY6" i="17"/>
  <c r="AZ6" i="17"/>
  <c r="BA6" i="17"/>
  <c r="BB6" i="17"/>
  <c r="BC6" i="17"/>
  <c r="AW7" i="17"/>
  <c r="AX7" i="17"/>
  <c r="AY7" i="17"/>
  <c r="AZ7" i="17"/>
  <c r="BA7" i="17"/>
  <c r="BB7" i="17"/>
  <c r="BC7" i="17"/>
  <c r="AW8" i="17"/>
  <c r="AX8" i="17"/>
  <c r="AY8" i="17"/>
  <c r="AZ8" i="17"/>
  <c r="BA8" i="17"/>
  <c r="BB8" i="17"/>
  <c r="BC8" i="17"/>
  <c r="AW9" i="17"/>
  <c r="AX9" i="17"/>
  <c r="AY9" i="17"/>
  <c r="AZ9" i="17"/>
  <c r="BA9" i="17"/>
  <c r="BB9" i="17"/>
  <c r="BC9" i="17"/>
  <c r="AW10" i="17"/>
  <c r="AX10" i="17"/>
  <c r="AY10" i="17"/>
  <c r="AZ10" i="17"/>
  <c r="BA10" i="17"/>
  <c r="BB10" i="17"/>
  <c r="BC10" i="17"/>
  <c r="AW11" i="17"/>
  <c r="AX11" i="17"/>
  <c r="AY11" i="17"/>
  <c r="AZ11" i="17"/>
  <c r="BA11" i="17"/>
  <c r="BB11" i="17"/>
  <c r="BC11" i="17"/>
  <c r="AW12" i="17"/>
  <c r="AX12" i="17"/>
  <c r="AY12" i="17"/>
  <c r="AZ12" i="17"/>
  <c r="BA12" i="17"/>
  <c r="BB12" i="17"/>
  <c r="BC12" i="17"/>
  <c r="AW13" i="17"/>
  <c r="AX13" i="17"/>
  <c r="AY13" i="17"/>
  <c r="AZ13" i="17"/>
  <c r="BA13" i="17"/>
  <c r="BB13" i="17"/>
  <c r="BC13" i="17"/>
  <c r="AW14" i="17"/>
  <c r="AX14" i="17"/>
  <c r="AY14" i="17"/>
  <c r="AZ14" i="17"/>
  <c r="BA14" i="17"/>
  <c r="BB14" i="17"/>
  <c r="BC14" i="17"/>
  <c r="AW15" i="17"/>
  <c r="AX15" i="17"/>
  <c r="AY15" i="17"/>
  <c r="AZ15" i="17"/>
  <c r="BA15" i="17"/>
  <c r="BB15" i="17"/>
  <c r="BC15" i="17"/>
  <c r="AW16" i="17"/>
  <c r="AX16" i="17"/>
  <c r="AY16" i="17"/>
  <c r="AZ16" i="17"/>
  <c r="BA16" i="17"/>
  <c r="BB16" i="17"/>
  <c r="BC16" i="17"/>
  <c r="AW17" i="17"/>
  <c r="AX17" i="17"/>
  <c r="AY17" i="17"/>
  <c r="AZ17" i="17"/>
  <c r="BA17" i="17"/>
  <c r="BB17" i="17"/>
  <c r="BC17" i="17"/>
  <c r="AW18" i="17"/>
  <c r="AX18" i="17"/>
  <c r="AY18" i="17"/>
  <c r="AZ18" i="17"/>
  <c r="BA18" i="17"/>
  <c r="BB18" i="17"/>
  <c r="BC18" i="17"/>
  <c r="AW19" i="17"/>
  <c r="AX19" i="17"/>
  <c r="AY19" i="17"/>
  <c r="AZ19" i="17"/>
  <c r="BA19" i="17"/>
  <c r="BB19" i="17"/>
  <c r="BC19" i="17"/>
  <c r="AW20" i="17"/>
  <c r="AX20" i="17"/>
  <c r="AY20" i="17"/>
  <c r="AZ20" i="17"/>
  <c r="BA20" i="17"/>
  <c r="BB20" i="17"/>
  <c r="BC20" i="17"/>
  <c r="AW21" i="17"/>
  <c r="AX21" i="17"/>
  <c r="AY21" i="17"/>
  <c r="AZ21" i="17"/>
  <c r="BA21" i="17"/>
  <c r="BB21" i="17"/>
  <c r="BC21" i="17"/>
  <c r="AW22" i="17"/>
  <c r="AX22" i="17"/>
  <c r="AY22" i="17"/>
  <c r="AZ22" i="17"/>
  <c r="BA22" i="17"/>
  <c r="BB22" i="17"/>
  <c r="BC22" i="17"/>
  <c r="AW23" i="17"/>
  <c r="AX23" i="17"/>
  <c r="AY23" i="17"/>
  <c r="AZ23" i="17"/>
  <c r="BA23" i="17"/>
  <c r="BB23" i="17"/>
  <c r="BC23" i="17"/>
  <c r="AW24" i="17"/>
  <c r="AX24" i="17"/>
  <c r="AY24" i="17"/>
  <c r="AZ24" i="17"/>
  <c r="BA24" i="17"/>
  <c r="BB24" i="17"/>
  <c r="BC24" i="17"/>
  <c r="AW25" i="17"/>
  <c r="AX25" i="17"/>
  <c r="AY25" i="17"/>
  <c r="AZ25" i="17"/>
  <c r="BA25" i="17"/>
  <c r="BB25" i="17"/>
  <c r="BC25" i="17"/>
  <c r="AW26" i="17"/>
  <c r="AX26" i="17"/>
  <c r="AY26" i="17"/>
  <c r="AZ26" i="17"/>
  <c r="BA26" i="17"/>
  <c r="BB26" i="17"/>
  <c r="BC26" i="17"/>
  <c r="AW27" i="17"/>
  <c r="AX27" i="17"/>
  <c r="AY27" i="17"/>
  <c r="AZ27" i="17"/>
  <c r="BA27" i="17"/>
  <c r="BB27" i="17"/>
  <c r="BC27" i="17"/>
  <c r="AW28" i="17"/>
  <c r="AX28" i="17"/>
  <c r="AY28" i="17"/>
  <c r="AZ28" i="17"/>
  <c r="BA28" i="17"/>
  <c r="BB28" i="17"/>
  <c r="BC28" i="17"/>
  <c r="AW29" i="17"/>
  <c r="AX29" i="17"/>
  <c r="AY29" i="17"/>
  <c r="AZ29" i="17"/>
  <c r="BA29" i="17"/>
  <c r="BB29" i="17"/>
  <c r="BC29" i="17"/>
  <c r="AW30" i="17"/>
  <c r="AX30" i="17"/>
  <c r="AY30" i="17"/>
  <c r="AZ30" i="17"/>
  <c r="BA30" i="17"/>
  <c r="BB30" i="17"/>
  <c r="BC30" i="17"/>
  <c r="AW31" i="17"/>
  <c r="AX31" i="17"/>
  <c r="AY31" i="17"/>
  <c r="AZ31" i="17"/>
  <c r="BA31" i="17"/>
  <c r="BB31" i="17"/>
  <c r="BC31" i="17"/>
  <c r="AW32" i="17"/>
  <c r="AX32" i="17"/>
  <c r="AY32" i="17"/>
  <c r="AZ32" i="17"/>
  <c r="BA32" i="17"/>
  <c r="BB32" i="17"/>
  <c r="BC32" i="17"/>
  <c r="AW33" i="17"/>
  <c r="AX33" i="17"/>
  <c r="AY33" i="17"/>
  <c r="AZ33" i="17"/>
  <c r="BA33" i="17"/>
  <c r="BB33" i="17"/>
  <c r="BC33" i="17"/>
  <c r="AW34" i="17"/>
  <c r="AX34" i="17"/>
  <c r="AY34" i="17"/>
  <c r="AZ34" i="17"/>
  <c r="BA34" i="17"/>
  <c r="BB34" i="17"/>
  <c r="BC34" i="17"/>
  <c r="AW35" i="17"/>
  <c r="AX35" i="17"/>
  <c r="AY35" i="17"/>
  <c r="AZ35" i="17"/>
  <c r="BA35" i="17"/>
  <c r="BB35" i="17"/>
  <c r="BC35" i="17"/>
  <c r="AW36" i="17"/>
  <c r="AX36" i="17"/>
  <c r="AY36" i="17"/>
  <c r="AZ36" i="17"/>
  <c r="BA36" i="17"/>
  <c r="BB36" i="17"/>
  <c r="BC36" i="17"/>
  <c r="AW37" i="17"/>
  <c r="AX37" i="17"/>
  <c r="AY37" i="17"/>
  <c r="AZ37" i="17"/>
  <c r="BA37" i="17"/>
  <c r="BB37" i="17"/>
  <c r="BC37" i="17"/>
  <c r="AW38" i="17"/>
  <c r="AX38" i="17"/>
  <c r="AY38" i="17"/>
  <c r="AZ38" i="17"/>
  <c r="BA38" i="17"/>
  <c r="BB38" i="17"/>
  <c r="BC38" i="17"/>
  <c r="AW39" i="17"/>
  <c r="AX39" i="17"/>
  <c r="AY39" i="17"/>
  <c r="AZ39" i="17"/>
  <c r="BA39" i="17"/>
  <c r="BB39" i="17"/>
  <c r="BC39" i="17"/>
  <c r="AW40" i="17"/>
  <c r="AX40" i="17"/>
  <c r="AY40" i="17"/>
  <c r="AZ40" i="17"/>
  <c r="BA40" i="17"/>
  <c r="BB40" i="17"/>
  <c r="BC40" i="17"/>
  <c r="AW41" i="17"/>
  <c r="AX41" i="17"/>
  <c r="AY41" i="17"/>
  <c r="AZ41" i="17"/>
  <c r="BA41" i="17"/>
  <c r="BB41" i="17"/>
  <c r="BC41" i="17"/>
  <c r="AW42" i="17"/>
  <c r="AX42" i="17"/>
  <c r="AY42" i="17"/>
  <c r="AZ42" i="17"/>
  <c r="BA42" i="17"/>
  <c r="BB42" i="17"/>
  <c r="BC42" i="17"/>
  <c r="AW43" i="17"/>
  <c r="AX43" i="17"/>
  <c r="AY43" i="17"/>
  <c r="AZ43" i="17"/>
  <c r="BA43" i="17"/>
  <c r="BB43" i="17"/>
  <c r="BC43" i="17"/>
  <c r="AW44" i="17"/>
  <c r="AX44" i="17"/>
  <c r="AY44" i="17"/>
  <c r="AZ44" i="17"/>
  <c r="BA44" i="17"/>
  <c r="BB44" i="17"/>
  <c r="BC44" i="17"/>
  <c r="AW45" i="17"/>
  <c r="AX45" i="17"/>
  <c r="AY45" i="17"/>
  <c r="AZ45" i="17"/>
  <c r="BA45" i="17"/>
  <c r="BB45" i="17"/>
  <c r="BC45" i="17"/>
  <c r="AW46" i="17"/>
  <c r="AX46" i="17"/>
  <c r="AY46" i="17"/>
  <c r="AZ46" i="17"/>
  <c r="BA46" i="17"/>
  <c r="BB46" i="17"/>
  <c r="BC46" i="17"/>
  <c r="AW47" i="17"/>
  <c r="AX47" i="17"/>
  <c r="AY47" i="17"/>
  <c r="AZ47" i="17"/>
  <c r="BA47" i="17"/>
  <c r="BB47" i="17"/>
  <c r="BC47" i="17"/>
  <c r="AW48" i="17"/>
  <c r="AX48" i="17"/>
  <c r="AY48" i="17"/>
  <c r="AZ48" i="17"/>
  <c r="BA48" i="17"/>
  <c r="BB48" i="17"/>
  <c r="BC48" i="17"/>
  <c r="AW49" i="17"/>
  <c r="AX49" i="17"/>
  <c r="AY49" i="17"/>
  <c r="AZ49" i="17"/>
  <c r="BA49" i="17"/>
  <c r="BB49" i="17"/>
  <c r="BC49" i="17"/>
  <c r="AW50" i="17"/>
  <c r="AX50" i="17"/>
  <c r="AY50" i="17"/>
  <c r="AZ50" i="17"/>
  <c r="BA50" i="17"/>
  <c r="BB50" i="17"/>
  <c r="BC50" i="17"/>
  <c r="AW51" i="17"/>
  <c r="AX51" i="17"/>
  <c r="AY51" i="17"/>
  <c r="AZ51" i="17"/>
  <c r="BA51" i="17"/>
  <c r="BB51" i="17"/>
  <c r="BC51" i="17"/>
  <c r="AW52" i="17"/>
  <c r="AX52" i="17"/>
  <c r="AY52" i="17"/>
  <c r="AZ52" i="17"/>
  <c r="BA52" i="17"/>
  <c r="BB52" i="17"/>
  <c r="BC52" i="17"/>
  <c r="AW53" i="17"/>
  <c r="AX53" i="17"/>
  <c r="AY53" i="17"/>
  <c r="AZ53" i="17"/>
  <c r="BA53" i="17"/>
  <c r="BB53" i="17"/>
  <c r="BC53" i="17"/>
  <c r="AW54" i="17"/>
  <c r="AX54" i="17"/>
  <c r="AY54" i="17"/>
  <c r="AZ54" i="17"/>
  <c r="BA54" i="17"/>
  <c r="BB54" i="17"/>
  <c r="BC54" i="17"/>
  <c r="AW55" i="17"/>
  <c r="AX55" i="17"/>
  <c r="AY55" i="17"/>
  <c r="AZ55" i="17"/>
  <c r="BA55" i="17"/>
  <c r="BB55" i="17"/>
  <c r="BC55" i="17"/>
  <c r="AW56" i="17"/>
  <c r="AX56" i="17"/>
  <c r="AY56" i="17"/>
  <c r="AZ56" i="17"/>
  <c r="BA56" i="17"/>
  <c r="BB56" i="17"/>
  <c r="BC56" i="17"/>
  <c r="AW57" i="17"/>
  <c r="AX57" i="17"/>
  <c r="AY57" i="17"/>
  <c r="AZ57" i="17"/>
  <c r="BA57" i="17"/>
  <c r="BB57" i="17"/>
  <c r="BC57" i="17"/>
  <c r="AW58" i="17"/>
  <c r="AX58" i="17"/>
  <c r="AY58" i="17"/>
  <c r="AZ58" i="17"/>
  <c r="BA58" i="17"/>
  <c r="BB58" i="17"/>
  <c r="BC58" i="17"/>
  <c r="AW59" i="17"/>
  <c r="AX59" i="17"/>
  <c r="AY59" i="17"/>
  <c r="AZ59" i="17"/>
  <c r="BA59" i="17"/>
  <c r="BB59" i="17"/>
  <c r="BC59" i="17"/>
  <c r="AW60" i="17"/>
  <c r="AX60" i="17"/>
  <c r="AY60" i="17"/>
  <c r="AZ60" i="17"/>
  <c r="BA60" i="17"/>
  <c r="BB60" i="17"/>
  <c r="BC60" i="17"/>
  <c r="AW61" i="17"/>
  <c r="AX61" i="17"/>
  <c r="AY61" i="17"/>
  <c r="AZ61" i="17"/>
  <c r="BA61" i="17"/>
  <c r="BB61" i="17"/>
  <c r="BC61" i="17"/>
  <c r="AW62" i="17"/>
  <c r="AX62" i="17"/>
  <c r="AY62" i="17"/>
  <c r="AZ62" i="17"/>
  <c r="BA62" i="17"/>
  <c r="BB62" i="17"/>
  <c r="BC62" i="17"/>
  <c r="AX2" i="17"/>
  <c r="AY2" i="17"/>
  <c r="AZ2" i="17"/>
  <c r="BA2" i="17"/>
  <c r="BB2" i="17"/>
  <c r="BC2" i="17"/>
  <c r="AW2" i="17"/>
  <c r="AR102" i="17"/>
  <c r="AQ102" i="17"/>
  <c r="AP102" i="17"/>
  <c r="AO102" i="17"/>
  <c r="AR101" i="17"/>
  <c r="AQ101" i="17"/>
  <c r="AP101" i="17"/>
  <c r="AO101" i="17"/>
  <c r="AR100" i="17"/>
  <c r="AQ100" i="17"/>
  <c r="AP100" i="17"/>
  <c r="AO100" i="17"/>
  <c r="AR99" i="17"/>
  <c r="AQ99" i="17"/>
  <c r="AP99" i="17"/>
  <c r="AO99" i="17"/>
  <c r="AR98" i="17"/>
  <c r="AQ98" i="17"/>
  <c r="AP98" i="17"/>
  <c r="AO98" i="17"/>
  <c r="AR97" i="17"/>
  <c r="AQ97" i="17"/>
  <c r="AP97" i="17"/>
  <c r="AO97" i="17"/>
  <c r="AR96" i="17"/>
  <c r="AQ96" i="17"/>
  <c r="AP96" i="17"/>
  <c r="AO96" i="17"/>
  <c r="AR95" i="17"/>
  <c r="AQ95" i="17"/>
  <c r="AP95" i="17"/>
  <c r="AO95" i="17"/>
  <c r="AR94" i="17"/>
  <c r="AQ94" i="17"/>
  <c r="AP94" i="17"/>
  <c r="AO94" i="17"/>
  <c r="AR93" i="17"/>
  <c r="AQ93" i="17"/>
  <c r="AP93" i="17"/>
  <c r="AO93" i="17"/>
  <c r="AR92" i="17"/>
  <c r="AQ92" i="17"/>
  <c r="AP92" i="17"/>
  <c r="AO92" i="17"/>
  <c r="AR91" i="17"/>
  <c r="AQ91" i="17"/>
  <c r="AP91" i="17"/>
  <c r="AO91" i="17"/>
  <c r="AR90" i="17"/>
  <c r="AQ90" i="17"/>
  <c r="AP90" i="17"/>
  <c r="AO90" i="17"/>
  <c r="AR89" i="17"/>
  <c r="AQ89" i="17"/>
  <c r="AP89" i="17"/>
  <c r="AO89" i="17"/>
  <c r="AR88" i="17"/>
  <c r="AQ88" i="17"/>
  <c r="AP88" i="17"/>
  <c r="AO88" i="17"/>
  <c r="AR87" i="17"/>
  <c r="AQ87" i="17"/>
  <c r="AP87" i="17"/>
  <c r="AO87" i="17"/>
  <c r="AR86" i="17"/>
  <c r="AQ86" i="17"/>
  <c r="AP86" i="17"/>
  <c r="AO86" i="17"/>
  <c r="AR85" i="17"/>
  <c r="AQ85" i="17"/>
  <c r="AP85" i="17"/>
  <c r="AO85" i="17"/>
  <c r="AR84" i="17"/>
  <c r="AQ84" i="17"/>
  <c r="AP84" i="17"/>
  <c r="AO84" i="17"/>
  <c r="AR83" i="17"/>
  <c r="AQ83" i="17"/>
  <c r="AP83" i="17"/>
  <c r="AO83" i="17"/>
  <c r="AR82" i="17"/>
  <c r="AQ82" i="17"/>
  <c r="AP82" i="17"/>
  <c r="AO82" i="17"/>
  <c r="AR81" i="17"/>
  <c r="AQ81" i="17"/>
  <c r="AP81" i="17"/>
  <c r="AO81" i="17"/>
  <c r="AR80" i="17"/>
  <c r="AQ80" i="17"/>
  <c r="AP80" i="17"/>
  <c r="AO80" i="17"/>
  <c r="AR79" i="17"/>
  <c r="AQ79" i="17"/>
  <c r="AP79" i="17"/>
  <c r="AO79" i="17"/>
  <c r="AR78" i="17"/>
  <c r="AQ78" i="17"/>
  <c r="AP78" i="17"/>
  <c r="AO78" i="17"/>
  <c r="AR77" i="17"/>
  <c r="AQ77" i="17"/>
  <c r="AP77" i="17"/>
  <c r="AO77" i="17"/>
  <c r="AR76" i="17"/>
  <c r="AQ76" i="17"/>
  <c r="AP76" i="17"/>
  <c r="AO76" i="17"/>
  <c r="AR75" i="17"/>
  <c r="AQ75" i="17"/>
  <c r="AP75" i="17"/>
  <c r="AO75" i="17"/>
  <c r="AR74" i="17"/>
  <c r="AQ74" i="17"/>
  <c r="AP74" i="17"/>
  <c r="AO74" i="17"/>
  <c r="AR73" i="17"/>
  <c r="AQ73" i="17"/>
  <c r="AP73" i="17"/>
  <c r="AO73" i="17"/>
  <c r="AR72" i="17"/>
  <c r="AQ72" i="17"/>
  <c r="AP72" i="17"/>
  <c r="AO72" i="17"/>
  <c r="AR71" i="17"/>
  <c r="AQ71" i="17"/>
  <c r="AP71" i="17"/>
  <c r="AO71" i="17"/>
  <c r="AR70" i="17"/>
  <c r="AQ70" i="17"/>
  <c r="AP70" i="17"/>
  <c r="AO70" i="17"/>
  <c r="AR69" i="17"/>
  <c r="AQ69" i="17"/>
  <c r="AP69" i="17"/>
  <c r="AO69" i="17"/>
  <c r="AR68" i="17"/>
  <c r="AQ68" i="17"/>
  <c r="AP68" i="17"/>
  <c r="AO68" i="17"/>
  <c r="AR67" i="17"/>
  <c r="AQ67" i="17"/>
  <c r="AP67" i="17"/>
  <c r="AO67" i="17"/>
  <c r="AR66" i="17"/>
  <c r="AQ66" i="17"/>
  <c r="AP66" i="17"/>
  <c r="AO66" i="17"/>
  <c r="AR65" i="17"/>
  <c r="AQ65" i="17"/>
  <c r="AP65" i="17"/>
  <c r="AO65" i="17"/>
  <c r="AR64" i="17"/>
  <c r="AQ64" i="17"/>
  <c r="AP64" i="17"/>
  <c r="AO64" i="17"/>
  <c r="AR63" i="17"/>
  <c r="AQ63" i="17"/>
  <c r="AP63" i="17"/>
  <c r="AO63" i="17"/>
  <c r="AO25" i="17"/>
  <c r="AP25" i="17"/>
  <c r="AQ25" i="17"/>
  <c r="AR25" i="17"/>
  <c r="AS25" i="17"/>
  <c r="AT25" i="17"/>
  <c r="AU25" i="17"/>
  <c r="AO26" i="17"/>
  <c r="AP26" i="17"/>
  <c r="AQ26" i="17"/>
  <c r="AR26" i="17"/>
  <c r="AS26" i="17"/>
  <c r="AT26" i="17"/>
  <c r="AU26" i="17"/>
  <c r="AO27" i="17"/>
  <c r="AP27" i="17"/>
  <c r="AQ27" i="17"/>
  <c r="AR27" i="17"/>
  <c r="AS27" i="17"/>
  <c r="AT27" i="17"/>
  <c r="AU27" i="17"/>
  <c r="AO28" i="17"/>
  <c r="AP28" i="17"/>
  <c r="AQ28" i="17"/>
  <c r="AR28" i="17"/>
  <c r="AS28" i="17"/>
  <c r="AT28" i="17"/>
  <c r="AU28" i="17"/>
  <c r="AO29" i="17"/>
  <c r="AP29" i="17"/>
  <c r="AQ29" i="17"/>
  <c r="AR29" i="17"/>
  <c r="AS29" i="17"/>
  <c r="AT29" i="17"/>
  <c r="AU29" i="17"/>
  <c r="AO30" i="17"/>
  <c r="AP30" i="17"/>
  <c r="AQ30" i="17"/>
  <c r="AR30" i="17"/>
  <c r="AS30" i="17"/>
  <c r="AT30" i="17"/>
  <c r="AU30" i="17"/>
  <c r="AO31" i="17"/>
  <c r="AP31" i="17"/>
  <c r="AQ31" i="17"/>
  <c r="AR31" i="17"/>
  <c r="AS31" i="17"/>
  <c r="AT31" i="17"/>
  <c r="AU31" i="17"/>
  <c r="AO32" i="17"/>
  <c r="AP32" i="17"/>
  <c r="AQ32" i="17"/>
  <c r="AR32" i="17"/>
  <c r="AS32" i="17"/>
  <c r="AT32" i="17"/>
  <c r="AU32" i="17"/>
  <c r="AO33" i="17"/>
  <c r="AP33" i="17"/>
  <c r="AQ33" i="17"/>
  <c r="AR33" i="17"/>
  <c r="AS33" i="17"/>
  <c r="AT33" i="17"/>
  <c r="AU33" i="17"/>
  <c r="AO34" i="17"/>
  <c r="AP34" i="17"/>
  <c r="AQ34" i="17"/>
  <c r="AR34" i="17"/>
  <c r="AS34" i="17"/>
  <c r="AT34" i="17"/>
  <c r="AU34" i="17"/>
  <c r="AO35" i="17"/>
  <c r="AP35" i="17"/>
  <c r="AQ35" i="17"/>
  <c r="AR35" i="17"/>
  <c r="AS35" i="17"/>
  <c r="AT35" i="17"/>
  <c r="AU35" i="17"/>
  <c r="AO36" i="17"/>
  <c r="AP36" i="17"/>
  <c r="AQ36" i="17"/>
  <c r="AR36" i="17"/>
  <c r="AS36" i="17"/>
  <c r="AT36" i="17"/>
  <c r="AU36" i="17"/>
  <c r="AO37" i="17"/>
  <c r="AP37" i="17"/>
  <c r="AQ37" i="17"/>
  <c r="AR37" i="17"/>
  <c r="AS37" i="17"/>
  <c r="AT37" i="17"/>
  <c r="AU37" i="17"/>
  <c r="AO38" i="17"/>
  <c r="AP38" i="17"/>
  <c r="AQ38" i="17"/>
  <c r="AR38" i="17"/>
  <c r="AS38" i="17"/>
  <c r="AT38" i="17"/>
  <c r="AU38" i="17"/>
  <c r="AO39" i="17"/>
  <c r="AP39" i="17"/>
  <c r="AQ39" i="17"/>
  <c r="AR39" i="17"/>
  <c r="AS39" i="17"/>
  <c r="AT39" i="17"/>
  <c r="AU39" i="17"/>
  <c r="AO40" i="17"/>
  <c r="AP40" i="17"/>
  <c r="AQ40" i="17"/>
  <c r="AR40" i="17"/>
  <c r="AS40" i="17"/>
  <c r="AT40" i="17"/>
  <c r="AU40" i="17"/>
  <c r="AO41" i="17"/>
  <c r="AP41" i="17"/>
  <c r="AQ41" i="17"/>
  <c r="AR41" i="17"/>
  <c r="AS41" i="17"/>
  <c r="AT41" i="17"/>
  <c r="AU41" i="17"/>
  <c r="AO42" i="17"/>
  <c r="AP42" i="17"/>
  <c r="AQ42" i="17"/>
  <c r="AR42" i="17"/>
  <c r="AS42" i="17"/>
  <c r="AT42" i="17"/>
  <c r="AU42" i="17"/>
  <c r="AO43" i="17"/>
  <c r="AP43" i="17"/>
  <c r="AQ43" i="17"/>
  <c r="AR43" i="17"/>
  <c r="AS43" i="17"/>
  <c r="AT43" i="17"/>
  <c r="AU43" i="17"/>
  <c r="AO44" i="17"/>
  <c r="AP44" i="17"/>
  <c r="AQ44" i="17"/>
  <c r="AR44" i="17"/>
  <c r="AS44" i="17"/>
  <c r="AT44" i="17"/>
  <c r="AU44" i="17"/>
  <c r="AO45" i="17"/>
  <c r="AP45" i="17"/>
  <c r="AQ45" i="17"/>
  <c r="AR45" i="17"/>
  <c r="AS45" i="17"/>
  <c r="AT45" i="17"/>
  <c r="AU45" i="17"/>
  <c r="AO46" i="17"/>
  <c r="AP46" i="17"/>
  <c r="AQ46" i="17"/>
  <c r="AR46" i="17"/>
  <c r="AS46" i="17"/>
  <c r="AT46" i="17"/>
  <c r="AU46" i="17"/>
  <c r="AO47" i="17"/>
  <c r="AP47" i="17"/>
  <c r="AQ47" i="17"/>
  <c r="AR47" i="17"/>
  <c r="AS47" i="17"/>
  <c r="AT47" i="17"/>
  <c r="AU47" i="17"/>
  <c r="AO48" i="17"/>
  <c r="AP48" i="17"/>
  <c r="AQ48" i="17"/>
  <c r="AR48" i="17"/>
  <c r="AS48" i="17"/>
  <c r="AT48" i="17"/>
  <c r="AU48" i="17"/>
  <c r="AO49" i="17"/>
  <c r="AP49" i="17"/>
  <c r="AQ49" i="17"/>
  <c r="AR49" i="17"/>
  <c r="AS49" i="17"/>
  <c r="AT49" i="17"/>
  <c r="AU49" i="17"/>
  <c r="AO50" i="17"/>
  <c r="AP50" i="17"/>
  <c r="AQ50" i="17"/>
  <c r="AR50" i="17"/>
  <c r="AS50" i="17"/>
  <c r="AT50" i="17"/>
  <c r="AU50" i="17"/>
  <c r="AO51" i="17"/>
  <c r="AP51" i="17"/>
  <c r="AQ51" i="17"/>
  <c r="AR51" i="17"/>
  <c r="AS51" i="17"/>
  <c r="AT51" i="17"/>
  <c r="AU51" i="17"/>
  <c r="AO52" i="17"/>
  <c r="AP52" i="17"/>
  <c r="AQ52" i="17"/>
  <c r="AR52" i="17"/>
  <c r="AS52" i="17"/>
  <c r="AT52" i="17"/>
  <c r="AU52" i="17"/>
  <c r="AO53" i="17"/>
  <c r="AP53" i="17"/>
  <c r="AQ53" i="17"/>
  <c r="AR53" i="17"/>
  <c r="AS53" i="17"/>
  <c r="AT53" i="17"/>
  <c r="AU53" i="17"/>
  <c r="AO54" i="17"/>
  <c r="AP54" i="17"/>
  <c r="AQ54" i="17"/>
  <c r="AR54" i="17"/>
  <c r="AS54" i="17"/>
  <c r="AT54" i="17"/>
  <c r="AU54" i="17"/>
  <c r="AO55" i="17"/>
  <c r="AP55" i="17"/>
  <c r="AQ55" i="17"/>
  <c r="AR55" i="17"/>
  <c r="AS55" i="17"/>
  <c r="AT55" i="17"/>
  <c r="AU55" i="17"/>
  <c r="AO56" i="17"/>
  <c r="AP56" i="17"/>
  <c r="AQ56" i="17"/>
  <c r="AR56" i="17"/>
  <c r="AS56" i="17"/>
  <c r="AT56" i="17"/>
  <c r="AU56" i="17"/>
  <c r="AO57" i="17"/>
  <c r="AP57" i="17"/>
  <c r="AQ57" i="17"/>
  <c r="AR57" i="17"/>
  <c r="AS57" i="17"/>
  <c r="AT57" i="17"/>
  <c r="AU57" i="17"/>
  <c r="AO58" i="17"/>
  <c r="AP58" i="17"/>
  <c r="AQ58" i="17"/>
  <c r="AR58" i="17"/>
  <c r="AS58" i="17"/>
  <c r="AT58" i="17"/>
  <c r="AU58" i="17"/>
  <c r="AO59" i="17"/>
  <c r="AP59" i="17"/>
  <c r="AQ59" i="17"/>
  <c r="AR59" i="17"/>
  <c r="AS59" i="17"/>
  <c r="AT59" i="17"/>
  <c r="AU59" i="17"/>
  <c r="AO60" i="17"/>
  <c r="AP60" i="17"/>
  <c r="AQ60" i="17"/>
  <c r="AR60" i="17"/>
  <c r="AS60" i="17"/>
  <c r="AT60" i="17"/>
  <c r="AU60" i="17"/>
  <c r="AO61" i="17"/>
  <c r="AP61" i="17"/>
  <c r="AQ61" i="17"/>
  <c r="AR61" i="17"/>
  <c r="AS61" i="17"/>
  <c r="AT61" i="17"/>
  <c r="AU61" i="17"/>
  <c r="AO62" i="17"/>
  <c r="AP62" i="17"/>
  <c r="AQ62" i="17"/>
  <c r="AR62" i="17"/>
  <c r="AS62" i="17"/>
  <c r="AT62" i="17"/>
  <c r="AU62" i="17"/>
  <c r="AO3" i="17"/>
  <c r="AP3" i="17"/>
  <c r="AQ3" i="17"/>
  <c r="AR3" i="17"/>
  <c r="AS3" i="17"/>
  <c r="AT3" i="17"/>
  <c r="AU3" i="17"/>
  <c r="AO4" i="17"/>
  <c r="AP4" i="17"/>
  <c r="AQ4" i="17"/>
  <c r="AR4" i="17"/>
  <c r="AS4" i="17"/>
  <c r="AT4" i="17"/>
  <c r="AU4" i="17"/>
  <c r="AO5" i="17"/>
  <c r="AP5" i="17"/>
  <c r="AQ5" i="17"/>
  <c r="AR5" i="17"/>
  <c r="AS5" i="17"/>
  <c r="AT5" i="17"/>
  <c r="AU5" i="17"/>
  <c r="AO6" i="17"/>
  <c r="AP6" i="17"/>
  <c r="AQ6" i="17"/>
  <c r="AR6" i="17"/>
  <c r="AS6" i="17"/>
  <c r="AT6" i="17"/>
  <c r="AU6" i="17"/>
  <c r="AO7" i="17"/>
  <c r="AP7" i="17"/>
  <c r="AQ7" i="17"/>
  <c r="AR7" i="17"/>
  <c r="AS7" i="17"/>
  <c r="AT7" i="17"/>
  <c r="AU7" i="17"/>
  <c r="AO8" i="17"/>
  <c r="AP8" i="17"/>
  <c r="AQ8" i="17"/>
  <c r="AR8" i="17"/>
  <c r="AS8" i="17"/>
  <c r="AT8" i="17"/>
  <c r="AU8" i="17"/>
  <c r="AO9" i="17"/>
  <c r="AP9" i="17"/>
  <c r="AQ9" i="17"/>
  <c r="AR9" i="17"/>
  <c r="AS9" i="17"/>
  <c r="AT9" i="17"/>
  <c r="AU9" i="17"/>
  <c r="AO10" i="17"/>
  <c r="AP10" i="17"/>
  <c r="AQ10" i="17"/>
  <c r="AR10" i="17"/>
  <c r="AS10" i="17"/>
  <c r="AT10" i="17"/>
  <c r="AU10" i="17"/>
  <c r="AO11" i="17"/>
  <c r="AP11" i="17"/>
  <c r="AQ11" i="17"/>
  <c r="AR11" i="17"/>
  <c r="AS11" i="17"/>
  <c r="AT11" i="17"/>
  <c r="AU11" i="17"/>
  <c r="AO12" i="17"/>
  <c r="AP12" i="17"/>
  <c r="AQ12" i="17"/>
  <c r="AR12" i="17"/>
  <c r="AS12" i="17"/>
  <c r="AT12" i="17"/>
  <c r="AU12" i="17"/>
  <c r="AO13" i="17"/>
  <c r="AP13" i="17"/>
  <c r="AQ13" i="17"/>
  <c r="AR13" i="17"/>
  <c r="AS13" i="17"/>
  <c r="AT13" i="17"/>
  <c r="AU13" i="17"/>
  <c r="AO14" i="17"/>
  <c r="AP14" i="17"/>
  <c r="AQ14" i="17"/>
  <c r="AR14" i="17"/>
  <c r="AS14" i="17"/>
  <c r="AT14" i="17"/>
  <c r="AU14" i="17"/>
  <c r="AO15" i="17"/>
  <c r="AP15" i="17"/>
  <c r="AQ15" i="17"/>
  <c r="AR15" i="17"/>
  <c r="AS15" i="17"/>
  <c r="AT15" i="17"/>
  <c r="AU15" i="17"/>
  <c r="AO16" i="17"/>
  <c r="AP16" i="17"/>
  <c r="AQ16" i="17"/>
  <c r="AR16" i="17"/>
  <c r="AS16" i="17"/>
  <c r="AT16" i="17"/>
  <c r="AU16" i="17"/>
  <c r="AO17" i="17"/>
  <c r="AP17" i="17"/>
  <c r="AQ17" i="17"/>
  <c r="AR17" i="17"/>
  <c r="AS17" i="17"/>
  <c r="AT17" i="17"/>
  <c r="AU17" i="17"/>
  <c r="AO18" i="17"/>
  <c r="AP18" i="17"/>
  <c r="AQ18" i="17"/>
  <c r="AR18" i="17"/>
  <c r="AS18" i="17"/>
  <c r="AT18" i="17"/>
  <c r="AU18" i="17"/>
  <c r="AO19" i="17"/>
  <c r="AP19" i="17"/>
  <c r="AQ19" i="17"/>
  <c r="AR19" i="17"/>
  <c r="AS19" i="17"/>
  <c r="AT19" i="17"/>
  <c r="AU19" i="17"/>
  <c r="AO20" i="17"/>
  <c r="AP20" i="17"/>
  <c r="AQ20" i="17"/>
  <c r="AR20" i="17"/>
  <c r="AS20" i="17"/>
  <c r="AT20" i="17"/>
  <c r="AU20" i="17"/>
  <c r="AO21" i="17"/>
  <c r="AP21" i="17"/>
  <c r="AQ21" i="17"/>
  <c r="AR21" i="17"/>
  <c r="AS21" i="17"/>
  <c r="AT21" i="17"/>
  <c r="AU21" i="17"/>
  <c r="AO22" i="17"/>
  <c r="AP22" i="17"/>
  <c r="AQ22" i="17"/>
  <c r="AR22" i="17"/>
  <c r="AS22" i="17"/>
  <c r="AT22" i="17"/>
  <c r="AU22" i="17"/>
  <c r="AO23" i="17"/>
  <c r="AP23" i="17"/>
  <c r="AQ23" i="17"/>
  <c r="AR23" i="17"/>
  <c r="AS23" i="17"/>
  <c r="AT23" i="17"/>
  <c r="AU23" i="17"/>
  <c r="AO24" i="17"/>
  <c r="AP24" i="17"/>
  <c r="AQ24" i="17"/>
  <c r="AR24" i="17"/>
  <c r="AS24" i="17"/>
  <c r="AT24" i="17"/>
  <c r="AU24" i="17"/>
  <c r="AP2" i="17"/>
  <c r="AQ2" i="17"/>
  <c r="AR2" i="17"/>
  <c r="AS2" i="17"/>
  <c r="AT2" i="17"/>
  <c r="AU2" i="17"/>
  <c r="AO2" i="17"/>
  <c r="BH3" i="22"/>
  <c r="BI3" i="22"/>
  <c r="BH4" i="22"/>
  <c r="BI4" i="22"/>
  <c r="BH5" i="22"/>
  <c r="BI5" i="22"/>
  <c r="BH6" i="22"/>
  <c r="BI6" i="22"/>
  <c r="BH7" i="22"/>
  <c r="BI7" i="22"/>
  <c r="BH8" i="22"/>
  <c r="BI8" i="22"/>
  <c r="BH9" i="22"/>
  <c r="BI9" i="22"/>
  <c r="BH10" i="22"/>
  <c r="BI10" i="22"/>
  <c r="BH11" i="22"/>
  <c r="BI11" i="22"/>
  <c r="BH12" i="22"/>
  <c r="BI12" i="22"/>
  <c r="BH13" i="22"/>
  <c r="BI13" i="22"/>
  <c r="BH14" i="22"/>
  <c r="BI14" i="22"/>
  <c r="BH15" i="22"/>
  <c r="BI15" i="22"/>
  <c r="BH16" i="22"/>
  <c r="BI16" i="22"/>
  <c r="BH17" i="22"/>
  <c r="BI17" i="22"/>
  <c r="BH18" i="22"/>
  <c r="BI18" i="22"/>
  <c r="BH19" i="22"/>
  <c r="BI19" i="22"/>
  <c r="BH20" i="22"/>
  <c r="BI20" i="22"/>
  <c r="BH21" i="22"/>
  <c r="BI21" i="22"/>
  <c r="BH22" i="22"/>
  <c r="BI22" i="22"/>
  <c r="BH23" i="22"/>
  <c r="BI23" i="22"/>
  <c r="BH24" i="22"/>
  <c r="BI24" i="22"/>
  <c r="BH25" i="22"/>
  <c r="BI25" i="22"/>
  <c r="BH26" i="22"/>
  <c r="BI26" i="22"/>
  <c r="BH27" i="22"/>
  <c r="BI27" i="22"/>
  <c r="BH28" i="22"/>
  <c r="BI28" i="22"/>
  <c r="BH29" i="22"/>
  <c r="BI29" i="22"/>
  <c r="BH30" i="22"/>
  <c r="BI30" i="22"/>
  <c r="BH31" i="22"/>
  <c r="BI31" i="22"/>
  <c r="BH32" i="22"/>
  <c r="BI32" i="22"/>
  <c r="BH33" i="22"/>
  <c r="BI33" i="22"/>
  <c r="BH34" i="22"/>
  <c r="BI34" i="22"/>
  <c r="BH35" i="22"/>
  <c r="BI35" i="22"/>
  <c r="BH36" i="22"/>
  <c r="BI36" i="22"/>
  <c r="BH37" i="22"/>
  <c r="BI37" i="22"/>
  <c r="BH38" i="22"/>
  <c r="BI38" i="22"/>
  <c r="BH39" i="22"/>
  <c r="BI39" i="22"/>
  <c r="BH40" i="22"/>
  <c r="BI40" i="22"/>
  <c r="BH41" i="22"/>
  <c r="BI41" i="22"/>
  <c r="BH42" i="22"/>
  <c r="BI42" i="22"/>
  <c r="BH43" i="22"/>
  <c r="BI43" i="22"/>
  <c r="BH44" i="22"/>
  <c r="BI44" i="22"/>
  <c r="BH45" i="22"/>
  <c r="BI45" i="22"/>
  <c r="BH46" i="22"/>
  <c r="BI46" i="22"/>
  <c r="BH47" i="22"/>
  <c r="BI47" i="22"/>
  <c r="BH48" i="22"/>
  <c r="BI48" i="22"/>
  <c r="BH49" i="22"/>
  <c r="BI49" i="22"/>
  <c r="BH50" i="22"/>
  <c r="BI50" i="22"/>
  <c r="BH51" i="22"/>
  <c r="BI51" i="22"/>
  <c r="BH52" i="22"/>
  <c r="BI52" i="22"/>
  <c r="BH53" i="22"/>
  <c r="BI53" i="22"/>
  <c r="BH54" i="22"/>
  <c r="BI54" i="22"/>
  <c r="BH55" i="22"/>
  <c r="BI55" i="22"/>
  <c r="BH56" i="22"/>
  <c r="BI56" i="22"/>
  <c r="BH57" i="22"/>
  <c r="BI57" i="22"/>
  <c r="BH58" i="22"/>
  <c r="BI58" i="22"/>
  <c r="BH59" i="22"/>
  <c r="BI59" i="22"/>
  <c r="BH60" i="22"/>
  <c r="BI60" i="22"/>
  <c r="BH61" i="22"/>
  <c r="BI61" i="22"/>
  <c r="BH62" i="22"/>
  <c r="BI62" i="22"/>
  <c r="BH63" i="22"/>
  <c r="BI63" i="22"/>
  <c r="BH64" i="22"/>
  <c r="BI64" i="22"/>
  <c r="BH65" i="22"/>
  <c r="BI65" i="22"/>
  <c r="BH66" i="22"/>
  <c r="BI66" i="22"/>
  <c r="BH67" i="22"/>
  <c r="BI67" i="22"/>
  <c r="BH68" i="22"/>
  <c r="BI68" i="22"/>
  <c r="BH69" i="22"/>
  <c r="BI69" i="22"/>
  <c r="BH70" i="22"/>
  <c r="BI70" i="22"/>
  <c r="BH71" i="22"/>
  <c r="BI71" i="22"/>
  <c r="BH72" i="22"/>
  <c r="BI72" i="22"/>
  <c r="BH73" i="22"/>
  <c r="BI73" i="22"/>
  <c r="BH74" i="22"/>
  <c r="BI74" i="22"/>
  <c r="BH75" i="22"/>
  <c r="BI75" i="22"/>
  <c r="BH76" i="22"/>
  <c r="BI76" i="22"/>
  <c r="BH77" i="22"/>
  <c r="BI77" i="22"/>
  <c r="BH78" i="22"/>
  <c r="BI78" i="22"/>
  <c r="BH79" i="22"/>
  <c r="BI79" i="22"/>
  <c r="BH80" i="22"/>
  <c r="BI80" i="22"/>
  <c r="BH81" i="22"/>
  <c r="BI81" i="22"/>
  <c r="BH82" i="22"/>
  <c r="BI82" i="22"/>
  <c r="BH83" i="22"/>
  <c r="BI83" i="22"/>
  <c r="BH84" i="22"/>
  <c r="BI84" i="22"/>
  <c r="BH85" i="22"/>
  <c r="BI85" i="22"/>
  <c r="BH86" i="22"/>
  <c r="BI86" i="22"/>
  <c r="BH87" i="22"/>
  <c r="BI87" i="22"/>
  <c r="BH88" i="22"/>
  <c r="BI88" i="22"/>
  <c r="BH89" i="22"/>
  <c r="BI89" i="22"/>
  <c r="BH90" i="22"/>
  <c r="BI90" i="22"/>
  <c r="BH91" i="22"/>
  <c r="BI91" i="22"/>
  <c r="BH92" i="22"/>
  <c r="BI92" i="22"/>
  <c r="BH93" i="22"/>
  <c r="BI93" i="22"/>
  <c r="BH94" i="22"/>
  <c r="BI94" i="22"/>
  <c r="BH95" i="22"/>
  <c r="BI95" i="22"/>
  <c r="BH96" i="22"/>
  <c r="BI96" i="22"/>
  <c r="BH97" i="22"/>
  <c r="BI97" i="22"/>
  <c r="BH98" i="22"/>
  <c r="BI98" i="22"/>
  <c r="BH99" i="22"/>
  <c r="BI99" i="22"/>
  <c r="BH100" i="22"/>
  <c r="BI100" i="22"/>
  <c r="BH101" i="22"/>
  <c r="BI101" i="22"/>
  <c r="BH102" i="22"/>
  <c r="BI102" i="22"/>
  <c r="BI2" i="22"/>
  <c r="BH2" i="22"/>
  <c r="AW66" i="22"/>
  <c r="AX66" i="22"/>
  <c r="AY66" i="22"/>
  <c r="AZ66" i="22"/>
  <c r="AW67" i="22"/>
  <c r="AX67" i="22"/>
  <c r="AY67" i="22"/>
  <c r="AZ67" i="22"/>
  <c r="AW68" i="22"/>
  <c r="AX68" i="22"/>
  <c r="AY68" i="22"/>
  <c r="AZ68" i="22"/>
  <c r="AW69" i="22"/>
  <c r="AX69" i="22"/>
  <c r="AY69" i="22"/>
  <c r="AZ69" i="22"/>
  <c r="AW70" i="22"/>
  <c r="AX70" i="22"/>
  <c r="AY70" i="22"/>
  <c r="AZ70" i="22"/>
  <c r="AW71" i="22"/>
  <c r="AX71" i="22"/>
  <c r="AY71" i="22"/>
  <c r="AZ71" i="22"/>
  <c r="AW72" i="22"/>
  <c r="AX72" i="22"/>
  <c r="AY72" i="22"/>
  <c r="AZ72" i="22"/>
  <c r="AW73" i="22"/>
  <c r="AX73" i="22"/>
  <c r="AY73" i="22"/>
  <c r="AZ73" i="22"/>
  <c r="AW74" i="22"/>
  <c r="AX74" i="22"/>
  <c r="AY74" i="22"/>
  <c r="AZ74" i="22"/>
  <c r="AW75" i="22"/>
  <c r="AX75" i="22"/>
  <c r="AY75" i="22"/>
  <c r="AZ75" i="22"/>
  <c r="AW76" i="22"/>
  <c r="AX76" i="22"/>
  <c r="AY76" i="22"/>
  <c r="AZ76" i="22"/>
  <c r="AW77" i="22"/>
  <c r="AX77" i="22"/>
  <c r="AY77" i="22"/>
  <c r="AZ77" i="22"/>
  <c r="AW78" i="22"/>
  <c r="AX78" i="22"/>
  <c r="AY78" i="22"/>
  <c r="AZ78" i="22"/>
  <c r="AW79" i="22"/>
  <c r="AX79" i="22"/>
  <c r="AY79" i="22"/>
  <c r="AZ79" i="22"/>
  <c r="AW80" i="22"/>
  <c r="AX80" i="22"/>
  <c r="AY80" i="22"/>
  <c r="AZ80" i="22"/>
  <c r="AW81" i="22"/>
  <c r="AX81" i="22"/>
  <c r="AY81" i="22"/>
  <c r="AZ81" i="22"/>
  <c r="AW82" i="22"/>
  <c r="AX82" i="22"/>
  <c r="AY82" i="22"/>
  <c r="AZ82" i="22"/>
  <c r="AW83" i="22"/>
  <c r="AX83" i="22"/>
  <c r="AY83" i="22"/>
  <c r="AZ83" i="22"/>
  <c r="AW84" i="22"/>
  <c r="AX84" i="22"/>
  <c r="AY84" i="22"/>
  <c r="AZ84" i="22"/>
  <c r="AW85" i="22"/>
  <c r="AX85" i="22"/>
  <c r="AY85" i="22"/>
  <c r="AZ85" i="22"/>
  <c r="AW86" i="22"/>
  <c r="AX86" i="22"/>
  <c r="AY86" i="22"/>
  <c r="AZ86" i="22"/>
  <c r="AW87" i="22"/>
  <c r="AX87" i="22"/>
  <c r="AY87" i="22"/>
  <c r="AZ87" i="22"/>
  <c r="AW88" i="22"/>
  <c r="AX88" i="22"/>
  <c r="AY88" i="22"/>
  <c r="AZ88" i="22"/>
  <c r="AW89" i="22"/>
  <c r="AX89" i="22"/>
  <c r="AY89" i="22"/>
  <c r="AZ89" i="22"/>
  <c r="AW90" i="22"/>
  <c r="AX90" i="22"/>
  <c r="AY90" i="22"/>
  <c r="AZ90" i="22"/>
  <c r="AW91" i="22"/>
  <c r="AX91" i="22"/>
  <c r="AY91" i="22"/>
  <c r="AZ91" i="22"/>
  <c r="AW92" i="22"/>
  <c r="AX92" i="22"/>
  <c r="AY92" i="22"/>
  <c r="AZ92" i="22"/>
  <c r="AW93" i="22"/>
  <c r="AX93" i="22"/>
  <c r="AY93" i="22"/>
  <c r="AZ93" i="22"/>
  <c r="AW94" i="22"/>
  <c r="AX94" i="22"/>
  <c r="AY94" i="22"/>
  <c r="AZ94" i="22"/>
  <c r="AW95" i="22"/>
  <c r="AX95" i="22"/>
  <c r="AY95" i="22"/>
  <c r="AZ95" i="22"/>
  <c r="AW96" i="22"/>
  <c r="AX96" i="22"/>
  <c r="AY96" i="22"/>
  <c r="AZ96" i="22"/>
  <c r="AW97" i="22"/>
  <c r="AX97" i="22"/>
  <c r="AY97" i="22"/>
  <c r="AZ97" i="22"/>
  <c r="AW98" i="22"/>
  <c r="AX98" i="22"/>
  <c r="AY98" i="22"/>
  <c r="AZ98" i="22"/>
  <c r="AW99" i="22"/>
  <c r="AX99" i="22"/>
  <c r="AY99" i="22"/>
  <c r="AZ99" i="22"/>
  <c r="AW100" i="22"/>
  <c r="AX100" i="22"/>
  <c r="AY100" i="22"/>
  <c r="AZ100" i="22"/>
  <c r="AW101" i="22"/>
  <c r="AX101" i="22"/>
  <c r="AY101" i="22"/>
  <c r="AZ101" i="22"/>
  <c r="AW102" i="22"/>
  <c r="AX102" i="22"/>
  <c r="AY102" i="22"/>
  <c r="AZ102" i="22"/>
  <c r="AW63" i="22"/>
  <c r="AX63" i="22"/>
  <c r="AY63" i="22"/>
  <c r="AZ63" i="22"/>
  <c r="AW64" i="22"/>
  <c r="AX64" i="22"/>
  <c r="AY64" i="22"/>
  <c r="AZ64" i="22"/>
  <c r="AW65" i="22"/>
  <c r="AX65" i="22"/>
  <c r="AY65" i="22"/>
  <c r="AZ65" i="22"/>
  <c r="AW3" i="22"/>
  <c r="AX3" i="22"/>
  <c r="AY3" i="22"/>
  <c r="AZ3" i="22"/>
  <c r="BA3" i="22"/>
  <c r="BB3" i="22"/>
  <c r="BC3" i="22"/>
  <c r="AW4" i="22"/>
  <c r="AX4" i="22"/>
  <c r="AY4" i="22"/>
  <c r="AZ4" i="22"/>
  <c r="BA4" i="22"/>
  <c r="BB4" i="22"/>
  <c r="BC4" i="22"/>
  <c r="AW5" i="22"/>
  <c r="AX5" i="22"/>
  <c r="AY5" i="22"/>
  <c r="AZ5" i="22"/>
  <c r="BA5" i="22"/>
  <c r="BB5" i="22"/>
  <c r="BC5" i="22"/>
  <c r="AW6" i="22"/>
  <c r="AX6" i="22"/>
  <c r="AY6" i="22"/>
  <c r="AZ6" i="22"/>
  <c r="BA6" i="22"/>
  <c r="BB6" i="22"/>
  <c r="BC6" i="22"/>
  <c r="AW7" i="22"/>
  <c r="AX7" i="22"/>
  <c r="AY7" i="22"/>
  <c r="AZ7" i="22"/>
  <c r="BA7" i="22"/>
  <c r="BB7" i="22"/>
  <c r="BC7" i="22"/>
  <c r="AW8" i="22"/>
  <c r="AX8" i="22"/>
  <c r="AY8" i="22"/>
  <c r="AZ8" i="22"/>
  <c r="BA8" i="22"/>
  <c r="BB8" i="22"/>
  <c r="BC8" i="22"/>
  <c r="AW9" i="22"/>
  <c r="AX9" i="22"/>
  <c r="AY9" i="22"/>
  <c r="AZ9" i="22"/>
  <c r="BA9" i="22"/>
  <c r="BB9" i="22"/>
  <c r="BC9" i="22"/>
  <c r="AW10" i="22"/>
  <c r="AX10" i="22"/>
  <c r="AY10" i="22"/>
  <c r="AZ10" i="22"/>
  <c r="BA10" i="22"/>
  <c r="BB10" i="22"/>
  <c r="BC10" i="22"/>
  <c r="AW11" i="22"/>
  <c r="AX11" i="22"/>
  <c r="AY11" i="22"/>
  <c r="AZ11" i="22"/>
  <c r="BA11" i="22"/>
  <c r="BB11" i="22"/>
  <c r="BC11" i="22"/>
  <c r="AW12" i="22"/>
  <c r="AX12" i="22"/>
  <c r="AY12" i="22"/>
  <c r="AZ12" i="22"/>
  <c r="BA12" i="22"/>
  <c r="BB12" i="22"/>
  <c r="BC12" i="22"/>
  <c r="AW13" i="22"/>
  <c r="AX13" i="22"/>
  <c r="AY13" i="22"/>
  <c r="AZ13" i="22"/>
  <c r="BA13" i="22"/>
  <c r="BB13" i="22"/>
  <c r="BC13" i="22"/>
  <c r="AW14" i="22"/>
  <c r="AX14" i="22"/>
  <c r="AY14" i="22"/>
  <c r="AZ14" i="22"/>
  <c r="BA14" i="22"/>
  <c r="BB14" i="22"/>
  <c r="BC14" i="22"/>
  <c r="AW15" i="22"/>
  <c r="AX15" i="22"/>
  <c r="AY15" i="22"/>
  <c r="AZ15" i="22"/>
  <c r="BA15" i="22"/>
  <c r="BB15" i="22"/>
  <c r="BC15" i="22"/>
  <c r="AW16" i="22"/>
  <c r="AX16" i="22"/>
  <c r="AY16" i="22"/>
  <c r="AZ16" i="22"/>
  <c r="BA16" i="22"/>
  <c r="BB16" i="22"/>
  <c r="BC16" i="22"/>
  <c r="AW17" i="22"/>
  <c r="AX17" i="22"/>
  <c r="AY17" i="22"/>
  <c r="AZ17" i="22"/>
  <c r="BA17" i="22"/>
  <c r="BB17" i="22"/>
  <c r="BC17" i="22"/>
  <c r="AW18" i="22"/>
  <c r="AX18" i="22"/>
  <c r="AY18" i="22"/>
  <c r="AZ18" i="22"/>
  <c r="BA18" i="22"/>
  <c r="BB18" i="22"/>
  <c r="BC18" i="22"/>
  <c r="AW19" i="22"/>
  <c r="AX19" i="22"/>
  <c r="AY19" i="22"/>
  <c r="AZ19" i="22"/>
  <c r="BA19" i="22"/>
  <c r="BB19" i="22"/>
  <c r="BC19" i="22"/>
  <c r="AW20" i="22"/>
  <c r="AX20" i="22"/>
  <c r="AY20" i="22"/>
  <c r="AZ20" i="22"/>
  <c r="BA20" i="22"/>
  <c r="BB20" i="22"/>
  <c r="BC20" i="22"/>
  <c r="AW21" i="22"/>
  <c r="AX21" i="22"/>
  <c r="AY21" i="22"/>
  <c r="AZ21" i="22"/>
  <c r="BA21" i="22"/>
  <c r="BB21" i="22"/>
  <c r="BC21" i="22"/>
  <c r="AW22" i="22"/>
  <c r="AX22" i="22"/>
  <c r="AY22" i="22"/>
  <c r="AZ22" i="22"/>
  <c r="BA22" i="22"/>
  <c r="BB22" i="22"/>
  <c r="BC22" i="22"/>
  <c r="AW23" i="22"/>
  <c r="AX23" i="22"/>
  <c r="AY23" i="22"/>
  <c r="AZ23" i="22"/>
  <c r="BA23" i="22"/>
  <c r="BB23" i="22"/>
  <c r="BC23" i="22"/>
  <c r="AW24" i="22"/>
  <c r="AX24" i="22"/>
  <c r="AY24" i="22"/>
  <c r="AZ24" i="22"/>
  <c r="BA24" i="22"/>
  <c r="BB24" i="22"/>
  <c r="BC24" i="22"/>
  <c r="AW25" i="22"/>
  <c r="AX25" i="22"/>
  <c r="AY25" i="22"/>
  <c r="AZ25" i="22"/>
  <c r="BA25" i="22"/>
  <c r="BB25" i="22"/>
  <c r="BC25" i="22"/>
  <c r="AW26" i="22"/>
  <c r="AX26" i="22"/>
  <c r="AY26" i="22"/>
  <c r="AZ26" i="22"/>
  <c r="BA26" i="22"/>
  <c r="BB26" i="22"/>
  <c r="BC26" i="22"/>
  <c r="AW27" i="22"/>
  <c r="AX27" i="22"/>
  <c r="AY27" i="22"/>
  <c r="AZ27" i="22"/>
  <c r="BA27" i="22"/>
  <c r="BB27" i="22"/>
  <c r="BC27" i="22"/>
  <c r="AW28" i="22"/>
  <c r="AX28" i="22"/>
  <c r="AY28" i="22"/>
  <c r="AZ28" i="22"/>
  <c r="BA28" i="22"/>
  <c r="BB28" i="22"/>
  <c r="BC28" i="22"/>
  <c r="AW29" i="22"/>
  <c r="AX29" i="22"/>
  <c r="AY29" i="22"/>
  <c r="AZ29" i="22"/>
  <c r="BA29" i="22"/>
  <c r="BB29" i="22"/>
  <c r="BC29" i="22"/>
  <c r="AW30" i="22"/>
  <c r="AX30" i="22"/>
  <c r="AY30" i="22"/>
  <c r="AZ30" i="22"/>
  <c r="BA30" i="22"/>
  <c r="BB30" i="22"/>
  <c r="BC30" i="22"/>
  <c r="AW31" i="22"/>
  <c r="AX31" i="22"/>
  <c r="AY31" i="22"/>
  <c r="AZ31" i="22"/>
  <c r="BA31" i="22"/>
  <c r="BB31" i="22"/>
  <c r="BC31" i="22"/>
  <c r="AW32" i="22"/>
  <c r="AX32" i="22"/>
  <c r="AY32" i="22"/>
  <c r="AZ32" i="22"/>
  <c r="BA32" i="22"/>
  <c r="BB32" i="22"/>
  <c r="BC32" i="22"/>
  <c r="AW33" i="22"/>
  <c r="AX33" i="22"/>
  <c r="AY33" i="22"/>
  <c r="AZ33" i="22"/>
  <c r="BA33" i="22"/>
  <c r="BB33" i="22"/>
  <c r="BC33" i="22"/>
  <c r="AW34" i="22"/>
  <c r="AX34" i="22"/>
  <c r="AY34" i="22"/>
  <c r="AZ34" i="22"/>
  <c r="BA34" i="22"/>
  <c r="BB34" i="22"/>
  <c r="BC34" i="22"/>
  <c r="AW35" i="22"/>
  <c r="AX35" i="22"/>
  <c r="AY35" i="22"/>
  <c r="AZ35" i="22"/>
  <c r="BA35" i="22"/>
  <c r="BB35" i="22"/>
  <c r="BC35" i="22"/>
  <c r="AW36" i="22"/>
  <c r="AX36" i="22"/>
  <c r="AY36" i="22"/>
  <c r="AZ36" i="22"/>
  <c r="BA36" i="22"/>
  <c r="BB36" i="22"/>
  <c r="BC36" i="22"/>
  <c r="AW37" i="22"/>
  <c r="AX37" i="22"/>
  <c r="AY37" i="22"/>
  <c r="AZ37" i="22"/>
  <c r="BA37" i="22"/>
  <c r="BB37" i="22"/>
  <c r="BC37" i="22"/>
  <c r="AW38" i="22"/>
  <c r="AX38" i="22"/>
  <c r="AY38" i="22"/>
  <c r="AZ38" i="22"/>
  <c r="BA38" i="22"/>
  <c r="BB38" i="22"/>
  <c r="BC38" i="22"/>
  <c r="AW39" i="22"/>
  <c r="AX39" i="22"/>
  <c r="AY39" i="22"/>
  <c r="AZ39" i="22"/>
  <c r="BA39" i="22"/>
  <c r="BB39" i="22"/>
  <c r="BC39" i="22"/>
  <c r="AW40" i="22"/>
  <c r="AX40" i="22"/>
  <c r="AY40" i="22"/>
  <c r="AZ40" i="22"/>
  <c r="BA40" i="22"/>
  <c r="BB40" i="22"/>
  <c r="BC40" i="22"/>
  <c r="AW41" i="22"/>
  <c r="AX41" i="22"/>
  <c r="AY41" i="22"/>
  <c r="AZ41" i="22"/>
  <c r="BA41" i="22"/>
  <c r="BB41" i="22"/>
  <c r="BC41" i="22"/>
  <c r="AW42" i="22"/>
  <c r="AX42" i="22"/>
  <c r="AY42" i="22"/>
  <c r="AZ42" i="22"/>
  <c r="BA42" i="22"/>
  <c r="BB42" i="22"/>
  <c r="BC42" i="22"/>
  <c r="AW43" i="22"/>
  <c r="AX43" i="22"/>
  <c r="AY43" i="22"/>
  <c r="AZ43" i="22"/>
  <c r="BA43" i="22"/>
  <c r="BB43" i="22"/>
  <c r="BC43" i="22"/>
  <c r="AW44" i="22"/>
  <c r="AX44" i="22"/>
  <c r="AY44" i="22"/>
  <c r="AZ44" i="22"/>
  <c r="BA44" i="22"/>
  <c r="BB44" i="22"/>
  <c r="BC44" i="22"/>
  <c r="AW45" i="22"/>
  <c r="AX45" i="22"/>
  <c r="AY45" i="22"/>
  <c r="AZ45" i="22"/>
  <c r="BA45" i="22"/>
  <c r="BB45" i="22"/>
  <c r="BC45" i="22"/>
  <c r="AW46" i="22"/>
  <c r="AX46" i="22"/>
  <c r="AY46" i="22"/>
  <c r="AZ46" i="22"/>
  <c r="BA46" i="22"/>
  <c r="BB46" i="22"/>
  <c r="BC46" i="22"/>
  <c r="AW47" i="22"/>
  <c r="AX47" i="22"/>
  <c r="AY47" i="22"/>
  <c r="AZ47" i="22"/>
  <c r="BA47" i="22"/>
  <c r="BB47" i="22"/>
  <c r="BC47" i="22"/>
  <c r="AW48" i="22"/>
  <c r="AX48" i="22"/>
  <c r="AY48" i="22"/>
  <c r="AZ48" i="22"/>
  <c r="BA48" i="22"/>
  <c r="BB48" i="22"/>
  <c r="BC48" i="22"/>
  <c r="AW49" i="22"/>
  <c r="AX49" i="22"/>
  <c r="AY49" i="22"/>
  <c r="AZ49" i="22"/>
  <c r="BA49" i="22"/>
  <c r="BB49" i="22"/>
  <c r="BC49" i="22"/>
  <c r="AW50" i="22"/>
  <c r="AX50" i="22"/>
  <c r="AY50" i="22"/>
  <c r="AZ50" i="22"/>
  <c r="BA50" i="22"/>
  <c r="BB50" i="22"/>
  <c r="BC50" i="22"/>
  <c r="AW51" i="22"/>
  <c r="AX51" i="22"/>
  <c r="AY51" i="22"/>
  <c r="AZ51" i="22"/>
  <c r="BA51" i="22"/>
  <c r="BB51" i="22"/>
  <c r="BC51" i="22"/>
  <c r="AW52" i="22"/>
  <c r="AX52" i="22"/>
  <c r="AY52" i="22"/>
  <c r="AZ52" i="22"/>
  <c r="BA52" i="22"/>
  <c r="BB52" i="22"/>
  <c r="BC52" i="22"/>
  <c r="AW53" i="22"/>
  <c r="AX53" i="22"/>
  <c r="AY53" i="22"/>
  <c r="AZ53" i="22"/>
  <c r="BA53" i="22"/>
  <c r="BB53" i="22"/>
  <c r="BC53" i="22"/>
  <c r="AW54" i="22"/>
  <c r="AX54" i="22"/>
  <c r="AY54" i="22"/>
  <c r="AZ54" i="22"/>
  <c r="BA54" i="22"/>
  <c r="BB54" i="22"/>
  <c r="BC54" i="22"/>
  <c r="AW55" i="22"/>
  <c r="AX55" i="22"/>
  <c r="AY55" i="22"/>
  <c r="AZ55" i="22"/>
  <c r="BA55" i="22"/>
  <c r="BB55" i="22"/>
  <c r="BC55" i="22"/>
  <c r="AW56" i="22"/>
  <c r="AX56" i="22"/>
  <c r="AY56" i="22"/>
  <c r="AZ56" i="22"/>
  <c r="BA56" i="22"/>
  <c r="BB56" i="22"/>
  <c r="BC56" i="22"/>
  <c r="AW57" i="22"/>
  <c r="AX57" i="22"/>
  <c r="AY57" i="22"/>
  <c r="AZ57" i="22"/>
  <c r="BA57" i="22"/>
  <c r="BB57" i="22"/>
  <c r="BC57" i="22"/>
  <c r="AW58" i="22"/>
  <c r="AX58" i="22"/>
  <c r="AY58" i="22"/>
  <c r="AZ58" i="22"/>
  <c r="BA58" i="22"/>
  <c r="BB58" i="22"/>
  <c r="BC58" i="22"/>
  <c r="AW59" i="22"/>
  <c r="AX59" i="22"/>
  <c r="AY59" i="22"/>
  <c r="AZ59" i="22"/>
  <c r="BA59" i="22"/>
  <c r="BB59" i="22"/>
  <c r="BC59" i="22"/>
  <c r="AW60" i="22"/>
  <c r="AX60" i="22"/>
  <c r="AY60" i="22"/>
  <c r="AZ60" i="22"/>
  <c r="BA60" i="22"/>
  <c r="BB60" i="22"/>
  <c r="BC60" i="22"/>
  <c r="AW61" i="22"/>
  <c r="AX61" i="22"/>
  <c r="AY61" i="22"/>
  <c r="AZ61" i="22"/>
  <c r="BA61" i="22"/>
  <c r="BB61" i="22"/>
  <c r="BC61" i="22"/>
  <c r="AW62" i="22"/>
  <c r="AX62" i="22"/>
  <c r="AY62" i="22"/>
  <c r="AZ62" i="22"/>
  <c r="BA62" i="22"/>
  <c r="BB62" i="22"/>
  <c r="BC62" i="22"/>
  <c r="AX2" i="22"/>
  <c r="AY2" i="22"/>
  <c r="AZ2" i="22"/>
  <c r="BA2" i="22"/>
  <c r="BB2" i="22"/>
  <c r="BC2" i="22"/>
  <c r="AW2" i="22"/>
  <c r="AO63" i="22"/>
  <c r="AP63" i="22"/>
  <c r="AQ63" i="22"/>
  <c r="AR63" i="22"/>
  <c r="AO64" i="22"/>
  <c r="AP64" i="22"/>
  <c r="AQ64" i="22"/>
  <c r="AR64" i="22"/>
  <c r="AO65" i="22"/>
  <c r="AP65" i="22"/>
  <c r="AQ65" i="22"/>
  <c r="AR65" i="22"/>
  <c r="AO66" i="22"/>
  <c r="AP66" i="22"/>
  <c r="AQ66" i="22"/>
  <c r="AR66" i="22"/>
  <c r="AO67" i="22"/>
  <c r="AP67" i="22"/>
  <c r="AQ67" i="22"/>
  <c r="AR67" i="22"/>
  <c r="AO68" i="22"/>
  <c r="AP68" i="22"/>
  <c r="AQ68" i="22"/>
  <c r="AR68" i="22"/>
  <c r="AO69" i="22"/>
  <c r="AP69" i="22"/>
  <c r="AQ69" i="22"/>
  <c r="AR69" i="22"/>
  <c r="AO70" i="22"/>
  <c r="AP70" i="22"/>
  <c r="AQ70" i="22"/>
  <c r="AR70" i="22"/>
  <c r="AO71" i="22"/>
  <c r="AP71" i="22"/>
  <c r="AQ71" i="22"/>
  <c r="AR71" i="22"/>
  <c r="AO72" i="22"/>
  <c r="AP72" i="22"/>
  <c r="AQ72" i="22"/>
  <c r="AR72" i="22"/>
  <c r="AO73" i="22"/>
  <c r="AP73" i="22"/>
  <c r="AQ73" i="22"/>
  <c r="AR73" i="22"/>
  <c r="AO74" i="22"/>
  <c r="AP74" i="22"/>
  <c r="AQ74" i="22"/>
  <c r="AR74" i="22"/>
  <c r="AO75" i="22"/>
  <c r="AP75" i="22"/>
  <c r="AQ75" i="22"/>
  <c r="AR75" i="22"/>
  <c r="AO76" i="22"/>
  <c r="AP76" i="22"/>
  <c r="AQ76" i="22"/>
  <c r="AR76" i="22"/>
  <c r="AO77" i="22"/>
  <c r="AP77" i="22"/>
  <c r="AQ77" i="22"/>
  <c r="AR77" i="22"/>
  <c r="AO78" i="22"/>
  <c r="AP78" i="22"/>
  <c r="AQ78" i="22"/>
  <c r="AR78" i="22"/>
  <c r="AO79" i="22"/>
  <c r="AP79" i="22"/>
  <c r="AQ79" i="22"/>
  <c r="AR79" i="22"/>
  <c r="AO80" i="22"/>
  <c r="AP80" i="22"/>
  <c r="AQ80" i="22"/>
  <c r="AR80" i="22"/>
  <c r="AO81" i="22"/>
  <c r="AP81" i="22"/>
  <c r="AQ81" i="22"/>
  <c r="AR81" i="22"/>
  <c r="AO82" i="22"/>
  <c r="AP82" i="22"/>
  <c r="AQ82" i="22"/>
  <c r="AR82" i="22"/>
  <c r="AO83" i="22"/>
  <c r="AP83" i="22"/>
  <c r="AQ83" i="22"/>
  <c r="AR83" i="22"/>
  <c r="AO84" i="22"/>
  <c r="AP84" i="22"/>
  <c r="AQ84" i="22"/>
  <c r="AR84" i="22"/>
  <c r="AO85" i="22"/>
  <c r="AP85" i="22"/>
  <c r="AQ85" i="22"/>
  <c r="AR85" i="22"/>
  <c r="AO86" i="22"/>
  <c r="AP86" i="22"/>
  <c r="AQ86" i="22"/>
  <c r="AR86" i="22"/>
  <c r="AO87" i="22"/>
  <c r="AP87" i="22"/>
  <c r="AQ87" i="22"/>
  <c r="AR87" i="22"/>
  <c r="AO88" i="22"/>
  <c r="AP88" i="22"/>
  <c r="AQ88" i="22"/>
  <c r="AR88" i="22"/>
  <c r="AO89" i="22"/>
  <c r="AP89" i="22"/>
  <c r="AQ89" i="22"/>
  <c r="AR89" i="22"/>
  <c r="AO90" i="22"/>
  <c r="AP90" i="22"/>
  <c r="AQ90" i="22"/>
  <c r="AR90" i="22"/>
  <c r="AO91" i="22"/>
  <c r="AP91" i="22"/>
  <c r="AQ91" i="22"/>
  <c r="AR91" i="22"/>
  <c r="AO92" i="22"/>
  <c r="AP92" i="22"/>
  <c r="AQ92" i="22"/>
  <c r="AR92" i="22"/>
  <c r="AO93" i="22"/>
  <c r="AP93" i="22"/>
  <c r="AQ93" i="22"/>
  <c r="AR93" i="22"/>
  <c r="AO94" i="22"/>
  <c r="AP94" i="22"/>
  <c r="AQ94" i="22"/>
  <c r="AR94" i="22"/>
  <c r="AO95" i="22"/>
  <c r="AP95" i="22"/>
  <c r="AQ95" i="22"/>
  <c r="AR95" i="22"/>
  <c r="AO96" i="22"/>
  <c r="AP96" i="22"/>
  <c r="AQ96" i="22"/>
  <c r="AR96" i="22"/>
  <c r="AO97" i="22"/>
  <c r="AP97" i="22"/>
  <c r="AQ97" i="22"/>
  <c r="AR97" i="22"/>
  <c r="AO98" i="22"/>
  <c r="AP98" i="22"/>
  <c r="AQ98" i="22"/>
  <c r="AR98" i="22"/>
  <c r="AO99" i="22"/>
  <c r="AP99" i="22"/>
  <c r="AQ99" i="22"/>
  <c r="AR99" i="22"/>
  <c r="AO100" i="22"/>
  <c r="AP100" i="22"/>
  <c r="AQ100" i="22"/>
  <c r="AR100" i="22"/>
  <c r="AO101" i="22"/>
  <c r="AP101" i="22"/>
  <c r="AQ101" i="22"/>
  <c r="AR101" i="22"/>
  <c r="AO102" i="22"/>
  <c r="AP102" i="22"/>
  <c r="AQ102" i="22"/>
  <c r="AR102" i="22"/>
  <c r="AO3" i="22"/>
  <c r="AP3" i="22"/>
  <c r="AQ3" i="22"/>
  <c r="AR3" i="22"/>
  <c r="AS3" i="22"/>
  <c r="AT3" i="22"/>
  <c r="AU3" i="22"/>
  <c r="AO4" i="22"/>
  <c r="AP4" i="22"/>
  <c r="AQ4" i="22"/>
  <c r="AR4" i="22"/>
  <c r="AS4" i="22"/>
  <c r="AT4" i="22"/>
  <c r="AU4" i="22"/>
  <c r="AO5" i="22"/>
  <c r="AP5" i="22"/>
  <c r="AQ5" i="22"/>
  <c r="AR5" i="22"/>
  <c r="AS5" i="22"/>
  <c r="AT5" i="22"/>
  <c r="AU5" i="22"/>
  <c r="AO6" i="22"/>
  <c r="AP6" i="22"/>
  <c r="AQ6" i="22"/>
  <c r="AR6" i="22"/>
  <c r="AS6" i="22"/>
  <c r="AT6" i="22"/>
  <c r="AU6" i="22"/>
  <c r="AO7" i="22"/>
  <c r="AP7" i="22"/>
  <c r="AQ7" i="22"/>
  <c r="AR7" i="22"/>
  <c r="AS7" i="22"/>
  <c r="AT7" i="22"/>
  <c r="AU7" i="22"/>
  <c r="AO8" i="22"/>
  <c r="AP8" i="22"/>
  <c r="AQ8" i="22"/>
  <c r="AR8" i="22"/>
  <c r="AS8" i="22"/>
  <c r="AT8" i="22"/>
  <c r="AU8" i="22"/>
  <c r="AO9" i="22"/>
  <c r="AP9" i="22"/>
  <c r="AQ9" i="22"/>
  <c r="AR9" i="22"/>
  <c r="AS9" i="22"/>
  <c r="AT9" i="22"/>
  <c r="AU9" i="22"/>
  <c r="AO10" i="22"/>
  <c r="AP10" i="22"/>
  <c r="AQ10" i="22"/>
  <c r="AR10" i="22"/>
  <c r="AS10" i="22"/>
  <c r="AT10" i="22"/>
  <c r="AU10" i="22"/>
  <c r="AO11" i="22"/>
  <c r="AP11" i="22"/>
  <c r="AQ11" i="22"/>
  <c r="AR11" i="22"/>
  <c r="AS11" i="22"/>
  <c r="AT11" i="22"/>
  <c r="AU11" i="22"/>
  <c r="AO12" i="22"/>
  <c r="AP12" i="22"/>
  <c r="AQ12" i="22"/>
  <c r="AR12" i="22"/>
  <c r="AS12" i="22"/>
  <c r="AT12" i="22"/>
  <c r="AU12" i="22"/>
  <c r="AO13" i="22"/>
  <c r="AP13" i="22"/>
  <c r="AQ13" i="22"/>
  <c r="AR13" i="22"/>
  <c r="AS13" i="22"/>
  <c r="AT13" i="22"/>
  <c r="AU13" i="22"/>
  <c r="AO14" i="22"/>
  <c r="AP14" i="22"/>
  <c r="AQ14" i="22"/>
  <c r="AR14" i="22"/>
  <c r="AS14" i="22"/>
  <c r="AT14" i="22"/>
  <c r="AU14" i="22"/>
  <c r="AO15" i="22"/>
  <c r="AP15" i="22"/>
  <c r="AQ15" i="22"/>
  <c r="AR15" i="22"/>
  <c r="AS15" i="22"/>
  <c r="AT15" i="22"/>
  <c r="AU15" i="22"/>
  <c r="AO16" i="22"/>
  <c r="AP16" i="22"/>
  <c r="AQ16" i="22"/>
  <c r="AR16" i="22"/>
  <c r="AS16" i="22"/>
  <c r="AT16" i="22"/>
  <c r="AU16" i="22"/>
  <c r="AO17" i="22"/>
  <c r="AP17" i="22"/>
  <c r="AQ17" i="22"/>
  <c r="AR17" i="22"/>
  <c r="AS17" i="22"/>
  <c r="AT17" i="22"/>
  <c r="AU17" i="22"/>
  <c r="AO18" i="22"/>
  <c r="AP18" i="22"/>
  <c r="AQ18" i="22"/>
  <c r="AR18" i="22"/>
  <c r="AS18" i="22"/>
  <c r="AT18" i="22"/>
  <c r="AU18" i="22"/>
  <c r="AO19" i="22"/>
  <c r="AP19" i="22"/>
  <c r="AQ19" i="22"/>
  <c r="AR19" i="22"/>
  <c r="AS19" i="22"/>
  <c r="AT19" i="22"/>
  <c r="AU19" i="22"/>
  <c r="AO20" i="22"/>
  <c r="AP20" i="22"/>
  <c r="AQ20" i="22"/>
  <c r="AR20" i="22"/>
  <c r="AS20" i="22"/>
  <c r="AT20" i="22"/>
  <c r="AU20" i="22"/>
  <c r="AO21" i="22"/>
  <c r="AP21" i="22"/>
  <c r="AQ21" i="22"/>
  <c r="AR21" i="22"/>
  <c r="AS21" i="22"/>
  <c r="AT21" i="22"/>
  <c r="AU21" i="22"/>
  <c r="AO22" i="22"/>
  <c r="AP22" i="22"/>
  <c r="AQ22" i="22"/>
  <c r="AR22" i="22"/>
  <c r="AS22" i="22"/>
  <c r="AT22" i="22"/>
  <c r="AU22" i="22"/>
  <c r="AO23" i="22"/>
  <c r="AP23" i="22"/>
  <c r="AQ23" i="22"/>
  <c r="AR23" i="22"/>
  <c r="AS23" i="22"/>
  <c r="AT23" i="22"/>
  <c r="AU23" i="22"/>
  <c r="AO24" i="22"/>
  <c r="AP24" i="22"/>
  <c r="AQ24" i="22"/>
  <c r="AR24" i="22"/>
  <c r="AS24" i="22"/>
  <c r="AT24" i="22"/>
  <c r="AU24" i="22"/>
  <c r="AO25" i="22"/>
  <c r="AP25" i="22"/>
  <c r="AQ25" i="22"/>
  <c r="AR25" i="22"/>
  <c r="AS25" i="22"/>
  <c r="AT25" i="22"/>
  <c r="AU25" i="22"/>
  <c r="AO26" i="22"/>
  <c r="AP26" i="22"/>
  <c r="AQ26" i="22"/>
  <c r="AR26" i="22"/>
  <c r="AS26" i="22"/>
  <c r="AT26" i="22"/>
  <c r="AU26" i="22"/>
  <c r="AO27" i="22"/>
  <c r="AP27" i="22"/>
  <c r="AQ27" i="22"/>
  <c r="AR27" i="22"/>
  <c r="AS27" i="22"/>
  <c r="AT27" i="22"/>
  <c r="AU27" i="22"/>
  <c r="AO28" i="22"/>
  <c r="AP28" i="22"/>
  <c r="AQ28" i="22"/>
  <c r="AR28" i="22"/>
  <c r="AS28" i="22"/>
  <c r="AT28" i="22"/>
  <c r="AU28" i="22"/>
  <c r="AO29" i="22"/>
  <c r="AP29" i="22"/>
  <c r="AQ29" i="22"/>
  <c r="AR29" i="22"/>
  <c r="AS29" i="22"/>
  <c r="AT29" i="22"/>
  <c r="AU29" i="22"/>
  <c r="AO30" i="22"/>
  <c r="AP30" i="22"/>
  <c r="AQ30" i="22"/>
  <c r="AR30" i="22"/>
  <c r="AS30" i="22"/>
  <c r="AT30" i="22"/>
  <c r="AU30" i="22"/>
  <c r="AO31" i="22"/>
  <c r="AP31" i="22"/>
  <c r="AQ31" i="22"/>
  <c r="AR31" i="22"/>
  <c r="AS31" i="22"/>
  <c r="AT31" i="22"/>
  <c r="AU31" i="22"/>
  <c r="AO32" i="22"/>
  <c r="AP32" i="22"/>
  <c r="AQ32" i="22"/>
  <c r="AR32" i="22"/>
  <c r="AS32" i="22"/>
  <c r="AT32" i="22"/>
  <c r="AU32" i="22"/>
  <c r="AO33" i="22"/>
  <c r="AP33" i="22"/>
  <c r="AQ33" i="22"/>
  <c r="AR33" i="22"/>
  <c r="AS33" i="22"/>
  <c r="AT33" i="22"/>
  <c r="AU33" i="22"/>
  <c r="AO34" i="22"/>
  <c r="AP34" i="22"/>
  <c r="AQ34" i="22"/>
  <c r="AR34" i="22"/>
  <c r="AS34" i="22"/>
  <c r="AT34" i="22"/>
  <c r="AU34" i="22"/>
  <c r="AO35" i="22"/>
  <c r="AP35" i="22"/>
  <c r="AQ35" i="22"/>
  <c r="AR35" i="22"/>
  <c r="AS35" i="22"/>
  <c r="AT35" i="22"/>
  <c r="AU35" i="22"/>
  <c r="AO36" i="22"/>
  <c r="AP36" i="22"/>
  <c r="AQ36" i="22"/>
  <c r="AR36" i="22"/>
  <c r="AS36" i="22"/>
  <c r="AT36" i="22"/>
  <c r="AU36" i="22"/>
  <c r="AO37" i="22"/>
  <c r="AP37" i="22"/>
  <c r="AQ37" i="22"/>
  <c r="AR37" i="22"/>
  <c r="AS37" i="22"/>
  <c r="AT37" i="22"/>
  <c r="AU37" i="22"/>
  <c r="AO38" i="22"/>
  <c r="AP38" i="22"/>
  <c r="AQ38" i="22"/>
  <c r="AR38" i="22"/>
  <c r="AS38" i="22"/>
  <c r="AT38" i="22"/>
  <c r="AU38" i="22"/>
  <c r="AO39" i="22"/>
  <c r="AP39" i="22"/>
  <c r="AQ39" i="22"/>
  <c r="AR39" i="22"/>
  <c r="AS39" i="22"/>
  <c r="AT39" i="22"/>
  <c r="AU39" i="22"/>
  <c r="AO40" i="22"/>
  <c r="AP40" i="22"/>
  <c r="AQ40" i="22"/>
  <c r="AR40" i="22"/>
  <c r="AS40" i="22"/>
  <c r="AT40" i="22"/>
  <c r="AU40" i="22"/>
  <c r="AO41" i="22"/>
  <c r="AP41" i="22"/>
  <c r="AQ41" i="22"/>
  <c r="AR41" i="22"/>
  <c r="AS41" i="22"/>
  <c r="AT41" i="22"/>
  <c r="AU41" i="22"/>
  <c r="AO42" i="22"/>
  <c r="AP42" i="22"/>
  <c r="AQ42" i="22"/>
  <c r="AR42" i="22"/>
  <c r="AS42" i="22"/>
  <c r="AT42" i="22"/>
  <c r="AU42" i="22"/>
  <c r="AO43" i="22"/>
  <c r="AP43" i="22"/>
  <c r="AQ43" i="22"/>
  <c r="AR43" i="22"/>
  <c r="AS43" i="22"/>
  <c r="AT43" i="22"/>
  <c r="AU43" i="22"/>
  <c r="AO44" i="22"/>
  <c r="AP44" i="22"/>
  <c r="AQ44" i="22"/>
  <c r="AR44" i="22"/>
  <c r="AS44" i="22"/>
  <c r="AT44" i="22"/>
  <c r="AU44" i="22"/>
  <c r="AO45" i="22"/>
  <c r="AP45" i="22"/>
  <c r="AQ45" i="22"/>
  <c r="AR45" i="22"/>
  <c r="AS45" i="22"/>
  <c r="AT45" i="22"/>
  <c r="AU45" i="22"/>
  <c r="AO46" i="22"/>
  <c r="AP46" i="22"/>
  <c r="AQ46" i="22"/>
  <c r="AR46" i="22"/>
  <c r="AS46" i="22"/>
  <c r="AT46" i="22"/>
  <c r="AU46" i="22"/>
  <c r="AO47" i="22"/>
  <c r="AP47" i="22"/>
  <c r="AQ47" i="22"/>
  <c r="AR47" i="22"/>
  <c r="AS47" i="22"/>
  <c r="AT47" i="22"/>
  <c r="AU47" i="22"/>
  <c r="AO48" i="22"/>
  <c r="AP48" i="22"/>
  <c r="AQ48" i="22"/>
  <c r="AR48" i="22"/>
  <c r="AS48" i="22"/>
  <c r="AT48" i="22"/>
  <c r="AU48" i="22"/>
  <c r="AO49" i="22"/>
  <c r="AP49" i="22"/>
  <c r="AQ49" i="22"/>
  <c r="AR49" i="22"/>
  <c r="AS49" i="22"/>
  <c r="AT49" i="22"/>
  <c r="AU49" i="22"/>
  <c r="AO50" i="22"/>
  <c r="AP50" i="22"/>
  <c r="AQ50" i="22"/>
  <c r="AR50" i="22"/>
  <c r="AS50" i="22"/>
  <c r="AT50" i="22"/>
  <c r="AU50" i="22"/>
  <c r="AO51" i="22"/>
  <c r="AP51" i="22"/>
  <c r="AQ51" i="22"/>
  <c r="AR51" i="22"/>
  <c r="AS51" i="22"/>
  <c r="AT51" i="22"/>
  <c r="AU51" i="22"/>
  <c r="AO52" i="22"/>
  <c r="AP52" i="22"/>
  <c r="AQ52" i="22"/>
  <c r="AR52" i="22"/>
  <c r="AS52" i="22"/>
  <c r="AT52" i="22"/>
  <c r="AU52" i="22"/>
  <c r="AO53" i="22"/>
  <c r="AP53" i="22"/>
  <c r="AQ53" i="22"/>
  <c r="AR53" i="22"/>
  <c r="AS53" i="22"/>
  <c r="AT53" i="22"/>
  <c r="AU53" i="22"/>
  <c r="AO54" i="22"/>
  <c r="AP54" i="22"/>
  <c r="AQ54" i="22"/>
  <c r="AR54" i="22"/>
  <c r="AS54" i="22"/>
  <c r="AT54" i="22"/>
  <c r="AU54" i="22"/>
  <c r="AO55" i="22"/>
  <c r="AP55" i="22"/>
  <c r="AQ55" i="22"/>
  <c r="AR55" i="22"/>
  <c r="AS55" i="22"/>
  <c r="AT55" i="22"/>
  <c r="AU55" i="22"/>
  <c r="AO56" i="22"/>
  <c r="AP56" i="22"/>
  <c r="AQ56" i="22"/>
  <c r="AR56" i="22"/>
  <c r="AS56" i="22"/>
  <c r="AT56" i="22"/>
  <c r="AU56" i="22"/>
  <c r="AO57" i="22"/>
  <c r="AP57" i="22"/>
  <c r="AQ57" i="22"/>
  <c r="AR57" i="22"/>
  <c r="AS57" i="22"/>
  <c r="AT57" i="22"/>
  <c r="AU57" i="22"/>
  <c r="AO58" i="22"/>
  <c r="AP58" i="22"/>
  <c r="AQ58" i="22"/>
  <c r="AR58" i="22"/>
  <c r="AS58" i="22"/>
  <c r="AT58" i="22"/>
  <c r="AU58" i="22"/>
  <c r="AO59" i="22"/>
  <c r="AP59" i="22"/>
  <c r="AQ59" i="22"/>
  <c r="AR59" i="22"/>
  <c r="AS59" i="22"/>
  <c r="AT59" i="22"/>
  <c r="AU59" i="22"/>
  <c r="AO60" i="22"/>
  <c r="AP60" i="22"/>
  <c r="AQ60" i="22"/>
  <c r="AR60" i="22"/>
  <c r="AS60" i="22"/>
  <c r="AT60" i="22"/>
  <c r="AU60" i="22"/>
  <c r="AO61" i="22"/>
  <c r="AP61" i="22"/>
  <c r="AQ61" i="22"/>
  <c r="AR61" i="22"/>
  <c r="AS61" i="22"/>
  <c r="AT61" i="22"/>
  <c r="AU61" i="22"/>
  <c r="AO62" i="22"/>
  <c r="AP62" i="22"/>
  <c r="AQ62" i="22"/>
  <c r="AR62" i="22"/>
  <c r="AS62" i="22"/>
  <c r="AT62" i="22"/>
  <c r="AU62" i="22"/>
  <c r="AP2" i="22"/>
  <c r="AQ2" i="22"/>
  <c r="AR2" i="22"/>
  <c r="AS2" i="22"/>
  <c r="AT2" i="22"/>
  <c r="AU2" i="22"/>
  <c r="AO2" i="22"/>
  <c r="J31" i="18"/>
  <c r="I31" i="18"/>
  <c r="H31" i="18"/>
  <c r="G31" i="18"/>
  <c r="F31" i="18"/>
  <c r="E31" i="18"/>
  <c r="D31" i="18"/>
  <c r="G29" i="18"/>
  <c r="F29" i="18"/>
  <c r="E29" i="18"/>
  <c r="D29" i="18"/>
  <c r="G28" i="18"/>
  <c r="F28" i="18"/>
  <c r="E28" i="18"/>
  <c r="D28" i="18"/>
  <c r="G27" i="18"/>
  <c r="F27" i="18"/>
  <c r="E27" i="18"/>
  <c r="D27" i="18"/>
  <c r="G26" i="18"/>
  <c r="F26" i="18"/>
  <c r="E26" i="18"/>
  <c r="D26" i="18"/>
  <c r="D11" i="18"/>
  <c r="D11" i="20" l="1"/>
  <c r="J29" i="18"/>
  <c r="I29" i="18"/>
  <c r="H29" i="18"/>
  <c r="J28" i="18"/>
  <c r="I28" i="18"/>
  <c r="H28" i="18"/>
  <c r="J27" i="18"/>
  <c r="I27" i="18"/>
  <c r="H27" i="18"/>
  <c r="J26" i="18"/>
  <c r="I26" i="18"/>
  <c r="H26" i="18"/>
  <c r="E27" i="20" l="1"/>
  <c r="D27" i="20"/>
  <c r="E26" i="20"/>
  <c r="D26" i="20"/>
  <c r="E25" i="20"/>
  <c r="D25" i="20"/>
  <c r="E24" i="20"/>
  <c r="D24" i="20"/>
  <c r="E23" i="20"/>
  <c r="D23" i="20"/>
  <c r="E22" i="20"/>
  <c r="D22" i="20"/>
  <c r="E21" i="20"/>
  <c r="D21" i="20"/>
  <c r="C30" i="20"/>
  <c r="C32" i="18"/>
  <c r="D13" i="18"/>
  <c r="C32" i="21"/>
  <c r="J30" i="21"/>
  <c r="I30" i="21"/>
  <c r="H30" i="21"/>
  <c r="G30" i="21"/>
  <c r="F30" i="21"/>
  <c r="E30" i="21"/>
  <c r="D30" i="21"/>
  <c r="D28" i="21"/>
  <c r="E28" i="21" s="1"/>
  <c r="F28" i="21" s="1"/>
  <c r="G28" i="21" s="1"/>
  <c r="H28" i="21" s="1"/>
  <c r="I28" i="21" s="1"/>
  <c r="J28" i="21" s="1"/>
  <c r="D27" i="21"/>
  <c r="E27" i="21" s="1"/>
  <c r="F27" i="21" s="1"/>
  <c r="G27" i="21" s="1"/>
  <c r="H27" i="21" s="1"/>
  <c r="I27" i="21" s="1"/>
  <c r="J27" i="21" s="1"/>
  <c r="D26" i="21"/>
  <c r="E26" i="21" s="1"/>
  <c r="F26" i="21" s="1"/>
  <c r="G26" i="21" s="1"/>
  <c r="H26" i="21" s="1"/>
  <c r="I26" i="21" s="1"/>
  <c r="J26" i="21" s="1"/>
  <c r="D25" i="21"/>
  <c r="E25" i="21" s="1"/>
  <c r="F25" i="21" s="1"/>
  <c r="G25" i="21" s="1"/>
  <c r="H25" i="21" s="1"/>
  <c r="I25" i="21" s="1"/>
  <c r="J25" i="21" s="1"/>
  <c r="D24" i="21"/>
  <c r="E24" i="21" s="1"/>
  <c r="F24" i="21" s="1"/>
  <c r="G24" i="21" s="1"/>
  <c r="H24" i="21" s="1"/>
  <c r="I24" i="21" s="1"/>
  <c r="J24" i="21" s="1"/>
  <c r="D23" i="21"/>
  <c r="E23" i="21" s="1"/>
  <c r="F23" i="21" s="1"/>
  <c r="G23" i="21" s="1"/>
  <c r="H23" i="21" s="1"/>
  <c r="I23" i="21" s="1"/>
  <c r="J23" i="21" s="1"/>
  <c r="D22" i="21"/>
  <c r="E22" i="21" s="1"/>
  <c r="F22" i="21" s="1"/>
  <c r="G22" i="21" s="1"/>
  <c r="H22" i="21" s="1"/>
  <c r="I22" i="21" s="1"/>
  <c r="J22" i="21" s="1"/>
  <c r="D21" i="21"/>
  <c r="E21" i="21" s="1"/>
  <c r="J20" i="21"/>
  <c r="G20" i="21"/>
  <c r="E20" i="21"/>
  <c r="D20" i="21"/>
  <c r="J16" i="21"/>
  <c r="I16" i="21"/>
  <c r="I20" i="21" s="1"/>
  <c r="H16" i="21"/>
  <c r="H20" i="21" s="1"/>
  <c r="G16" i="21"/>
  <c r="F16" i="21"/>
  <c r="F20" i="21" s="1"/>
  <c r="E16" i="21"/>
  <c r="D16" i="21"/>
  <c r="D13" i="21"/>
  <c r="D11" i="21"/>
  <c r="F17" i="18"/>
  <c r="G17" i="18"/>
  <c r="E17" i="18"/>
  <c r="H17" i="18"/>
  <c r="I17" i="18"/>
  <c r="J17" i="18"/>
  <c r="D17" i="18"/>
  <c r="E29" i="20"/>
  <c r="D29" i="20"/>
  <c r="F25" i="18" l="1"/>
  <c r="F22" i="18"/>
  <c r="F23" i="18"/>
  <c r="F24" i="18"/>
  <c r="G25" i="18"/>
  <c r="G24" i="18"/>
  <c r="G22" i="18"/>
  <c r="G23" i="18"/>
  <c r="D25" i="18"/>
  <c r="D24" i="18"/>
  <c r="D22" i="18"/>
  <c r="D23" i="18"/>
  <c r="E25" i="18"/>
  <c r="E22" i="18"/>
  <c r="E24" i="18"/>
  <c r="E23" i="18"/>
  <c r="J21" i="18"/>
  <c r="J23" i="18"/>
  <c r="J25" i="18"/>
  <c r="J22" i="18"/>
  <c r="J24" i="18"/>
  <c r="H21" i="18"/>
  <c r="H24" i="18"/>
  <c r="H23" i="18"/>
  <c r="H25" i="18"/>
  <c r="H22" i="18"/>
  <c r="E21" i="18"/>
  <c r="I21" i="18"/>
  <c r="I24" i="18"/>
  <c r="I23" i="18"/>
  <c r="I25" i="18"/>
  <c r="I22" i="18"/>
  <c r="G21" i="18"/>
  <c r="F21" i="18"/>
  <c r="F21" i="21"/>
  <c r="E29" i="21"/>
  <c r="E32" i="21" s="1"/>
  <c r="D29" i="21"/>
  <c r="D32" i="21" s="1"/>
  <c r="D21" i="18"/>
  <c r="D28" i="20"/>
  <c r="D30" i="20" s="1"/>
  <c r="G21" i="21" l="1"/>
  <c r="F29" i="21"/>
  <c r="F32" i="21" s="1"/>
  <c r="E28" i="20"/>
  <c r="E30" i="20" s="1"/>
  <c r="H21" i="21" l="1"/>
  <c r="G29" i="21"/>
  <c r="G32" i="21" s="1"/>
  <c r="J30" i="18"/>
  <c r="J32" i="18" s="1"/>
  <c r="E30" i="18"/>
  <c r="E32" i="18" s="1"/>
  <c r="I30" i="18"/>
  <c r="I32" i="18" s="1"/>
  <c r="H30" i="18"/>
  <c r="H32" i="18" s="1"/>
  <c r="G30" i="18"/>
  <c r="G32" i="18" s="1"/>
  <c r="F30" i="18"/>
  <c r="F32" i="18" s="1"/>
  <c r="E15" i="3"/>
  <c r="AU31" i="2"/>
  <c r="AH30" i="2"/>
  <c r="I21" i="21" l="1"/>
  <c r="H29" i="21"/>
  <c r="H32" i="21" s="1"/>
  <c r="D30" i="18"/>
  <c r="D32" i="18" s="1"/>
  <c r="I15" i="3"/>
  <c r="AT29" i="2"/>
  <c r="AU29" i="2"/>
  <c r="AT30" i="2"/>
  <c r="AU30" i="2"/>
  <c r="AT31" i="2"/>
  <c r="AT32" i="2"/>
  <c r="AU32" i="2"/>
  <c r="AT33" i="2"/>
  <c r="AU33" i="2"/>
  <c r="AT34" i="2"/>
  <c r="AU34" i="2"/>
  <c r="AT35" i="2"/>
  <c r="AU35" i="2"/>
  <c r="AT36" i="2"/>
  <c r="AU36" i="2"/>
  <c r="AT37" i="2"/>
  <c r="AU37" i="2"/>
  <c r="AT38" i="2"/>
  <c r="AU38" i="2"/>
  <c r="AT39" i="2"/>
  <c r="AU39" i="2"/>
  <c r="AT40" i="2"/>
  <c r="AU40" i="2"/>
  <c r="AT41" i="2"/>
  <c r="AU41" i="2"/>
  <c r="AT42" i="2"/>
  <c r="AU42" i="2"/>
  <c r="AT43" i="2"/>
  <c r="AU43" i="2"/>
  <c r="AT44" i="2"/>
  <c r="AU44" i="2"/>
  <c r="AT45" i="2"/>
  <c r="AU45" i="2"/>
  <c r="AT46" i="2"/>
  <c r="AU46" i="2"/>
  <c r="AT47" i="2"/>
  <c r="AU47" i="2"/>
  <c r="AT48" i="2"/>
  <c r="AU48" i="2"/>
  <c r="AT49" i="2"/>
  <c r="AU49" i="2"/>
  <c r="AT50" i="2"/>
  <c r="AU50" i="2"/>
  <c r="AT51" i="2"/>
  <c r="AU51" i="2"/>
  <c r="AT52" i="2"/>
  <c r="AU52" i="2"/>
  <c r="AT53" i="2"/>
  <c r="AU53" i="2"/>
  <c r="AT54" i="2"/>
  <c r="AU54" i="2"/>
  <c r="AT55" i="2"/>
  <c r="AU55" i="2"/>
  <c r="AT56" i="2"/>
  <c r="AU56" i="2"/>
  <c r="AT57" i="2"/>
  <c r="AU57" i="2"/>
  <c r="AT58" i="2"/>
  <c r="AU58" i="2"/>
  <c r="AT59" i="2"/>
  <c r="AU59" i="2"/>
  <c r="AT60" i="2"/>
  <c r="AU60" i="2"/>
  <c r="AT61" i="2"/>
  <c r="AU61" i="2"/>
  <c r="AT62" i="2"/>
  <c r="AU62" i="2"/>
  <c r="AT63" i="2"/>
  <c r="AU63" i="2"/>
  <c r="AT64" i="2"/>
  <c r="AU64" i="2"/>
  <c r="AT65" i="2"/>
  <c r="AU65" i="2"/>
  <c r="AT66" i="2"/>
  <c r="AU66" i="2"/>
  <c r="AT67" i="2"/>
  <c r="AU67" i="2"/>
  <c r="AT68" i="2"/>
  <c r="AU68" i="2"/>
  <c r="AT69" i="2"/>
  <c r="AU69" i="2"/>
  <c r="AT70" i="2"/>
  <c r="AU70" i="2"/>
  <c r="AT71" i="2"/>
  <c r="AU71" i="2"/>
  <c r="AT72" i="2"/>
  <c r="AU72" i="2"/>
  <c r="I29" i="21" l="1"/>
  <c r="I32" i="21" s="1"/>
  <c r="J21" i="21"/>
  <c r="J29" i="21" s="1"/>
  <c r="J32" i="21" s="1"/>
  <c r="AH29" i="2"/>
  <c r="AV30" i="2"/>
  <c r="AW30" i="2"/>
  <c r="AV31" i="2"/>
  <c r="AW31" i="2"/>
  <c r="AV32" i="2"/>
  <c r="AW32" i="2"/>
  <c r="AV33" i="2"/>
  <c r="AW33" i="2"/>
  <c r="AV34" i="2"/>
  <c r="AW34" i="2"/>
  <c r="AV35" i="2"/>
  <c r="AW35" i="2"/>
  <c r="AV36" i="2"/>
  <c r="AW36" i="2"/>
  <c r="AV37" i="2"/>
  <c r="AW37" i="2"/>
  <c r="AV38" i="2"/>
  <c r="AW38" i="2"/>
  <c r="AV39" i="2"/>
  <c r="AW39" i="2"/>
  <c r="AV40" i="2"/>
  <c r="AW40" i="2"/>
  <c r="AV41" i="2"/>
  <c r="AW41" i="2"/>
  <c r="AV42" i="2"/>
  <c r="AW42" i="2"/>
  <c r="AV43" i="2"/>
  <c r="AW43" i="2"/>
  <c r="AV44" i="2"/>
  <c r="AW44" i="2"/>
  <c r="AV45" i="2"/>
  <c r="AW45" i="2"/>
  <c r="AV46" i="2"/>
  <c r="AW46" i="2"/>
  <c r="AV47" i="2"/>
  <c r="AW47" i="2"/>
  <c r="AV48" i="2"/>
  <c r="AW48" i="2"/>
  <c r="AV49" i="2"/>
  <c r="AW49" i="2"/>
  <c r="AV50" i="2"/>
  <c r="AW50" i="2"/>
  <c r="AV51" i="2"/>
  <c r="AW51" i="2"/>
  <c r="AV52" i="2"/>
  <c r="AW52" i="2"/>
  <c r="AV53" i="2"/>
  <c r="AW53" i="2"/>
  <c r="AV54" i="2"/>
  <c r="AW54" i="2"/>
  <c r="AV55" i="2"/>
  <c r="AW55" i="2"/>
  <c r="AV56" i="2"/>
  <c r="AW56" i="2"/>
  <c r="AV57" i="2"/>
  <c r="AW57" i="2"/>
  <c r="AV58" i="2"/>
  <c r="AW58" i="2"/>
  <c r="AV59" i="2"/>
  <c r="AW59" i="2"/>
  <c r="AV60" i="2"/>
  <c r="AW60" i="2"/>
  <c r="AV61" i="2"/>
  <c r="AW61" i="2"/>
  <c r="AV62" i="2"/>
  <c r="AW62" i="2"/>
  <c r="AV63" i="2"/>
  <c r="AW63" i="2"/>
  <c r="AV64" i="2"/>
  <c r="AW64" i="2"/>
  <c r="AV65" i="2"/>
  <c r="AW65" i="2"/>
  <c r="AV66" i="2"/>
  <c r="AW66" i="2"/>
  <c r="AV67" i="2"/>
  <c r="AW67" i="2"/>
  <c r="AV68" i="2"/>
  <c r="AW68" i="2"/>
  <c r="AV69" i="2"/>
  <c r="AW69" i="2"/>
  <c r="AV70" i="2"/>
  <c r="AW70" i="2"/>
  <c r="AV71" i="2"/>
  <c r="AW71" i="2"/>
  <c r="AV72" i="2"/>
  <c r="AW72" i="2"/>
  <c r="AT73" i="2"/>
  <c r="AU73" i="2"/>
  <c r="AV73" i="2"/>
  <c r="AW73" i="2"/>
  <c r="AT74" i="2"/>
  <c r="AU74" i="2"/>
  <c r="AV74" i="2"/>
  <c r="AW74" i="2"/>
  <c r="AT75" i="2"/>
  <c r="AU75" i="2"/>
  <c r="AV75" i="2"/>
  <c r="AW75" i="2"/>
  <c r="AT76" i="2"/>
  <c r="AU76" i="2"/>
  <c r="AV76" i="2"/>
  <c r="AW76" i="2"/>
  <c r="AT77" i="2"/>
  <c r="AU77" i="2"/>
  <c r="AV77" i="2"/>
  <c r="AW77" i="2"/>
  <c r="AT78" i="2"/>
  <c r="AU78" i="2"/>
  <c r="AV78" i="2"/>
  <c r="AW78" i="2"/>
  <c r="AT79" i="2"/>
  <c r="AU79" i="2"/>
  <c r="AV79" i="2"/>
  <c r="AW79" i="2"/>
  <c r="AT80" i="2"/>
  <c r="AU80" i="2"/>
  <c r="AV80" i="2"/>
  <c r="AW80" i="2"/>
  <c r="AT81" i="2"/>
  <c r="AU81" i="2"/>
  <c r="AV81" i="2"/>
  <c r="AW81" i="2"/>
  <c r="AT82" i="2"/>
  <c r="AU82" i="2"/>
  <c r="AV82" i="2"/>
  <c r="AW82" i="2"/>
  <c r="AT83" i="2"/>
  <c r="AU83" i="2"/>
  <c r="AV83" i="2"/>
  <c r="AW83" i="2"/>
  <c r="AT84" i="2"/>
  <c r="AU84" i="2"/>
  <c r="AV84" i="2"/>
  <c r="AW84" i="2"/>
  <c r="AT85" i="2"/>
  <c r="AU85" i="2"/>
  <c r="AV85" i="2"/>
  <c r="AW85" i="2"/>
  <c r="AT86" i="2"/>
  <c r="AU86" i="2"/>
  <c r="AV86" i="2"/>
  <c r="AW86" i="2"/>
  <c r="AT87" i="2"/>
  <c r="AU87" i="2"/>
  <c r="AV87" i="2"/>
  <c r="AW87" i="2"/>
  <c r="AT88" i="2"/>
  <c r="AU88" i="2"/>
  <c r="AV88" i="2"/>
  <c r="AW88" i="2"/>
  <c r="AT89" i="2"/>
  <c r="AU89" i="2"/>
  <c r="AV89" i="2"/>
  <c r="AW89" i="2"/>
  <c r="AT90" i="2"/>
  <c r="AU90" i="2"/>
  <c r="AV90" i="2"/>
  <c r="AW90" i="2"/>
  <c r="AT91" i="2"/>
  <c r="AU91" i="2"/>
  <c r="AV91" i="2"/>
  <c r="AW91" i="2"/>
  <c r="AT92" i="2"/>
  <c r="AU92" i="2"/>
  <c r="AV92" i="2"/>
  <c r="AW92" i="2"/>
  <c r="AT93" i="2"/>
  <c r="AU93" i="2"/>
  <c r="AV93" i="2"/>
  <c r="AW93" i="2"/>
  <c r="AT94" i="2"/>
  <c r="AU94" i="2"/>
  <c r="AV94" i="2"/>
  <c r="AW94" i="2"/>
  <c r="AT95" i="2"/>
  <c r="AU95" i="2"/>
  <c r="AV95" i="2"/>
  <c r="AW95" i="2"/>
  <c r="AT96" i="2"/>
  <c r="AU96" i="2"/>
  <c r="AV96" i="2"/>
  <c r="AW96" i="2"/>
  <c r="AT97" i="2"/>
  <c r="AU97" i="2"/>
  <c r="AV97" i="2"/>
  <c r="AW97" i="2"/>
  <c r="AT98" i="2"/>
  <c r="AU98" i="2"/>
  <c r="AV98" i="2"/>
  <c r="AW98" i="2"/>
  <c r="AT99" i="2"/>
  <c r="AU99" i="2"/>
  <c r="AV99" i="2"/>
  <c r="AW99" i="2"/>
  <c r="AT100" i="2"/>
  <c r="AU100" i="2"/>
  <c r="AV100" i="2"/>
  <c r="AW100" i="2"/>
  <c r="AT101" i="2"/>
  <c r="AU101" i="2"/>
  <c r="AV101" i="2"/>
  <c r="AW101" i="2"/>
  <c r="AT102" i="2"/>
  <c r="AU102" i="2"/>
  <c r="AV102" i="2"/>
  <c r="AW102" i="2"/>
  <c r="AV29" i="2"/>
  <c r="AW29" i="2"/>
  <c r="AI30" i="2" l="1"/>
  <c r="AJ30" i="2"/>
  <c r="AK30" i="2"/>
  <c r="AH31" i="2"/>
  <c r="AI31" i="2"/>
  <c r="AJ31" i="2"/>
  <c r="AK31" i="2"/>
  <c r="AH32" i="2"/>
  <c r="AI32" i="2"/>
  <c r="AJ32" i="2"/>
  <c r="AK32" i="2"/>
  <c r="AH33" i="2"/>
  <c r="AI33" i="2"/>
  <c r="AJ33" i="2"/>
  <c r="AK33" i="2"/>
  <c r="AH34" i="2"/>
  <c r="AI34" i="2"/>
  <c r="AJ34" i="2"/>
  <c r="AK34" i="2"/>
  <c r="AH35" i="2"/>
  <c r="AI35" i="2"/>
  <c r="AJ35" i="2"/>
  <c r="AK35" i="2"/>
  <c r="AH36" i="2"/>
  <c r="AI36" i="2"/>
  <c r="AJ36" i="2"/>
  <c r="AK36" i="2"/>
  <c r="AH37" i="2"/>
  <c r="AI37" i="2"/>
  <c r="AJ37" i="2"/>
  <c r="AK37" i="2"/>
  <c r="AH38" i="2"/>
  <c r="AI38" i="2"/>
  <c r="AJ38" i="2"/>
  <c r="AK38" i="2"/>
  <c r="AH39" i="2"/>
  <c r="AI39" i="2"/>
  <c r="AJ39" i="2"/>
  <c r="AK39" i="2"/>
  <c r="AH40" i="2"/>
  <c r="AI40" i="2"/>
  <c r="AJ40" i="2"/>
  <c r="AK40" i="2"/>
  <c r="AH41" i="2"/>
  <c r="AI41" i="2"/>
  <c r="AJ41" i="2"/>
  <c r="AK41" i="2"/>
  <c r="AH42" i="2"/>
  <c r="AI42" i="2"/>
  <c r="AJ42" i="2"/>
  <c r="AK42" i="2"/>
  <c r="AH43" i="2"/>
  <c r="AI43" i="2"/>
  <c r="AJ43" i="2"/>
  <c r="AK43" i="2"/>
  <c r="AH44" i="2"/>
  <c r="AI44" i="2"/>
  <c r="AJ44" i="2"/>
  <c r="AK44" i="2"/>
  <c r="AH45" i="2"/>
  <c r="AI45" i="2"/>
  <c r="AJ45" i="2"/>
  <c r="AK45" i="2"/>
  <c r="AH46" i="2"/>
  <c r="AI46" i="2"/>
  <c r="AJ46" i="2"/>
  <c r="AK46" i="2"/>
  <c r="AH47" i="2"/>
  <c r="AI47" i="2"/>
  <c r="AJ47" i="2"/>
  <c r="AK47" i="2"/>
  <c r="AH48" i="2"/>
  <c r="AI48" i="2"/>
  <c r="AJ48" i="2"/>
  <c r="AK48" i="2"/>
  <c r="AH49" i="2"/>
  <c r="AI49" i="2"/>
  <c r="AJ49" i="2"/>
  <c r="AK49" i="2"/>
  <c r="AH50" i="2"/>
  <c r="AI50" i="2"/>
  <c r="AJ50" i="2"/>
  <c r="AK50" i="2"/>
  <c r="AH51" i="2"/>
  <c r="AI51" i="2"/>
  <c r="AJ51" i="2"/>
  <c r="AK51" i="2"/>
  <c r="AH52" i="2"/>
  <c r="AI52" i="2"/>
  <c r="AJ52" i="2"/>
  <c r="AK52" i="2"/>
  <c r="AH53" i="2"/>
  <c r="AI53" i="2"/>
  <c r="AJ53" i="2"/>
  <c r="AK53" i="2"/>
  <c r="AH54" i="2"/>
  <c r="AI54" i="2"/>
  <c r="AJ54" i="2"/>
  <c r="AK54" i="2"/>
  <c r="AH55" i="2"/>
  <c r="AI55" i="2"/>
  <c r="AJ55" i="2"/>
  <c r="AK55" i="2"/>
  <c r="AH56" i="2"/>
  <c r="AI56" i="2"/>
  <c r="AJ56" i="2"/>
  <c r="AK56" i="2"/>
  <c r="AH57" i="2"/>
  <c r="AI57" i="2"/>
  <c r="AJ57" i="2"/>
  <c r="AK57" i="2"/>
  <c r="AH58" i="2"/>
  <c r="AI58" i="2"/>
  <c r="AJ58" i="2"/>
  <c r="AK58" i="2"/>
  <c r="AH59" i="2"/>
  <c r="AI59" i="2"/>
  <c r="AJ59" i="2"/>
  <c r="AK59" i="2"/>
  <c r="AH60" i="2"/>
  <c r="AI60" i="2"/>
  <c r="AJ60" i="2"/>
  <c r="AK60" i="2"/>
  <c r="AH61" i="2"/>
  <c r="AI61" i="2"/>
  <c r="AJ61" i="2"/>
  <c r="AK61" i="2"/>
  <c r="AH62" i="2"/>
  <c r="AI62" i="2"/>
  <c r="AJ62" i="2"/>
  <c r="AK62" i="2"/>
  <c r="AH63" i="2"/>
  <c r="AI63" i="2"/>
  <c r="AJ63" i="2"/>
  <c r="AK63" i="2"/>
  <c r="AH64" i="2"/>
  <c r="AI64" i="2"/>
  <c r="AJ64" i="2"/>
  <c r="AK64" i="2"/>
  <c r="AH65" i="2"/>
  <c r="AI65" i="2"/>
  <c r="AJ65" i="2"/>
  <c r="AK65" i="2"/>
  <c r="AH66" i="2"/>
  <c r="AI66" i="2"/>
  <c r="AJ66" i="2"/>
  <c r="AK66" i="2"/>
  <c r="AH67" i="2"/>
  <c r="AI67" i="2"/>
  <c r="AJ67" i="2"/>
  <c r="AK67" i="2"/>
  <c r="AH68" i="2"/>
  <c r="AI68" i="2"/>
  <c r="AJ68" i="2"/>
  <c r="AK68" i="2"/>
  <c r="AH69" i="2"/>
  <c r="AI69" i="2"/>
  <c r="AJ69" i="2"/>
  <c r="AK69" i="2"/>
  <c r="AH70" i="2"/>
  <c r="AI70" i="2"/>
  <c r="AJ70" i="2"/>
  <c r="AK70" i="2"/>
  <c r="AH71" i="2"/>
  <c r="AI71" i="2"/>
  <c r="AJ71" i="2"/>
  <c r="AK71" i="2"/>
  <c r="AH72" i="2"/>
  <c r="AI72" i="2"/>
  <c r="AJ72" i="2"/>
  <c r="AK72" i="2"/>
  <c r="AH73" i="2"/>
  <c r="AI73" i="2"/>
  <c r="AJ73" i="2"/>
  <c r="AK73" i="2"/>
  <c r="AH74" i="2"/>
  <c r="AI74" i="2"/>
  <c r="AJ74" i="2"/>
  <c r="AK74" i="2"/>
  <c r="AH75" i="2"/>
  <c r="AI75" i="2"/>
  <c r="AJ75" i="2"/>
  <c r="AK75" i="2"/>
  <c r="AH76" i="2"/>
  <c r="AI76" i="2"/>
  <c r="AJ76" i="2"/>
  <c r="AK76" i="2"/>
  <c r="AH77" i="2"/>
  <c r="AI77" i="2"/>
  <c r="AJ77" i="2"/>
  <c r="AK77" i="2"/>
  <c r="AH78" i="2"/>
  <c r="AI78" i="2"/>
  <c r="AJ78" i="2"/>
  <c r="AK78" i="2"/>
  <c r="AH79" i="2"/>
  <c r="AI79" i="2"/>
  <c r="AJ79" i="2"/>
  <c r="AK79" i="2"/>
  <c r="AH80" i="2"/>
  <c r="AI80" i="2"/>
  <c r="AJ80" i="2"/>
  <c r="AK80" i="2"/>
  <c r="AH81" i="2"/>
  <c r="AI81" i="2"/>
  <c r="AJ81" i="2"/>
  <c r="AK81" i="2"/>
  <c r="AH82" i="2"/>
  <c r="AI82" i="2"/>
  <c r="AJ82" i="2"/>
  <c r="AK82" i="2"/>
  <c r="AH83" i="2"/>
  <c r="AI83" i="2"/>
  <c r="AJ83" i="2"/>
  <c r="AK83" i="2"/>
  <c r="AH84" i="2"/>
  <c r="AI84" i="2"/>
  <c r="AJ84" i="2"/>
  <c r="AK84" i="2"/>
  <c r="AH85" i="2"/>
  <c r="AI85" i="2"/>
  <c r="AJ85" i="2"/>
  <c r="AK85" i="2"/>
  <c r="AH86" i="2"/>
  <c r="AI86" i="2"/>
  <c r="AJ86" i="2"/>
  <c r="AK86" i="2"/>
  <c r="AH87" i="2"/>
  <c r="AI87" i="2"/>
  <c r="AJ87" i="2"/>
  <c r="AK87" i="2"/>
  <c r="AH88" i="2"/>
  <c r="AI88" i="2"/>
  <c r="AJ88" i="2"/>
  <c r="AK88" i="2"/>
  <c r="AH89" i="2"/>
  <c r="AI89" i="2"/>
  <c r="AJ89" i="2"/>
  <c r="AK89" i="2"/>
  <c r="AH90" i="2"/>
  <c r="AI90" i="2"/>
  <c r="AJ90" i="2"/>
  <c r="AK90" i="2"/>
  <c r="AH91" i="2"/>
  <c r="AI91" i="2"/>
  <c r="AJ91" i="2"/>
  <c r="AK91" i="2"/>
  <c r="AH92" i="2"/>
  <c r="AI92" i="2"/>
  <c r="AJ92" i="2"/>
  <c r="AK92" i="2"/>
  <c r="AH93" i="2"/>
  <c r="AI93" i="2"/>
  <c r="AJ93" i="2"/>
  <c r="AK93" i="2"/>
  <c r="AH94" i="2"/>
  <c r="AI94" i="2"/>
  <c r="AJ94" i="2"/>
  <c r="AK94" i="2"/>
  <c r="AH95" i="2"/>
  <c r="AI95" i="2"/>
  <c r="AJ95" i="2"/>
  <c r="AK95" i="2"/>
  <c r="AH96" i="2"/>
  <c r="AI96" i="2"/>
  <c r="AJ96" i="2"/>
  <c r="AK96" i="2"/>
  <c r="AH97" i="2"/>
  <c r="AI97" i="2"/>
  <c r="AJ97" i="2"/>
  <c r="AK97" i="2"/>
  <c r="AH98" i="2"/>
  <c r="AI98" i="2"/>
  <c r="AJ98" i="2"/>
  <c r="AK98" i="2"/>
  <c r="AH99" i="2"/>
  <c r="AI99" i="2"/>
  <c r="AJ99" i="2"/>
  <c r="AK99" i="2"/>
  <c r="AH100" i="2"/>
  <c r="AI100" i="2"/>
  <c r="AJ100" i="2"/>
  <c r="AK100" i="2"/>
  <c r="AH101" i="2"/>
  <c r="AI101" i="2"/>
  <c r="AJ101" i="2"/>
  <c r="AK101" i="2"/>
  <c r="AH102" i="2"/>
  <c r="AI102" i="2"/>
  <c r="AJ102" i="2"/>
  <c r="AK102" i="2"/>
  <c r="AK29" i="2"/>
  <c r="AJ29" i="2"/>
  <c r="AI29" i="2"/>
  <c r="F15" i="3" l="1"/>
  <c r="E16" i="3"/>
  <c r="X4" i="15"/>
  <c r="Y105" i="15" l="1"/>
  <c r="Z105" i="15"/>
  <c r="AA105" i="15"/>
  <c r="X105" i="15"/>
  <c r="X2" i="15"/>
  <c r="AA2" i="15"/>
  <c r="Z2" i="15"/>
  <c r="Y2" i="15"/>
  <c r="AA83" i="15"/>
  <c r="X58" i="15"/>
  <c r="X5" i="15"/>
  <c r="Y5" i="15"/>
  <c r="Z5" i="15"/>
  <c r="AA5" i="15"/>
  <c r="X6" i="15"/>
  <c r="Y6" i="15"/>
  <c r="Z6" i="15"/>
  <c r="AA6" i="15"/>
  <c r="X7" i="15"/>
  <c r="Y7" i="15"/>
  <c r="Z7" i="15"/>
  <c r="AA7" i="15"/>
  <c r="X8" i="15"/>
  <c r="Y8" i="15"/>
  <c r="Z8" i="15"/>
  <c r="AA8" i="15"/>
  <c r="X9" i="15"/>
  <c r="Y9" i="15"/>
  <c r="Z9" i="15"/>
  <c r="AA9" i="15"/>
  <c r="X10" i="15"/>
  <c r="Y10" i="15"/>
  <c r="Z10" i="15"/>
  <c r="AA10" i="15"/>
  <c r="X11" i="15"/>
  <c r="Y11" i="15"/>
  <c r="Z11" i="15"/>
  <c r="AA11" i="15"/>
  <c r="X12" i="15"/>
  <c r="Y12" i="15"/>
  <c r="Z12" i="15"/>
  <c r="AA12" i="15"/>
  <c r="X13" i="15"/>
  <c r="Y13" i="15"/>
  <c r="Z13" i="15"/>
  <c r="AA13" i="15"/>
  <c r="X14" i="15"/>
  <c r="Y14" i="15"/>
  <c r="Z14" i="15"/>
  <c r="AA14" i="15"/>
  <c r="X15" i="15"/>
  <c r="Y15" i="15"/>
  <c r="Z15" i="15"/>
  <c r="AA15" i="15"/>
  <c r="X16" i="15"/>
  <c r="Y16" i="15"/>
  <c r="Z16" i="15"/>
  <c r="AA16" i="15"/>
  <c r="X17" i="15"/>
  <c r="Y17" i="15"/>
  <c r="Z17" i="15"/>
  <c r="AA17" i="15"/>
  <c r="X18" i="15"/>
  <c r="Y18" i="15"/>
  <c r="Z18" i="15"/>
  <c r="AA18" i="15"/>
  <c r="X19" i="15"/>
  <c r="Y19" i="15"/>
  <c r="Z19" i="15"/>
  <c r="AA19" i="15"/>
  <c r="X20" i="15"/>
  <c r="Y20" i="15"/>
  <c r="Z20" i="15"/>
  <c r="AA20" i="15"/>
  <c r="X21" i="15"/>
  <c r="Y21" i="15"/>
  <c r="Z21" i="15"/>
  <c r="AA21" i="15"/>
  <c r="X22" i="15"/>
  <c r="Y22" i="15"/>
  <c r="Z22" i="15"/>
  <c r="AA22" i="15"/>
  <c r="X23" i="15"/>
  <c r="Y23" i="15"/>
  <c r="Z23" i="15"/>
  <c r="AA23" i="15"/>
  <c r="X24" i="15"/>
  <c r="Y24" i="15"/>
  <c r="Z24" i="15"/>
  <c r="AA24" i="15"/>
  <c r="X25" i="15"/>
  <c r="Y25" i="15"/>
  <c r="Z25" i="15"/>
  <c r="AA25" i="15"/>
  <c r="X26" i="15"/>
  <c r="Y26" i="15"/>
  <c r="Z26" i="15"/>
  <c r="AA26" i="15"/>
  <c r="X27" i="15"/>
  <c r="Y27" i="15"/>
  <c r="Z27" i="15"/>
  <c r="AA27" i="15"/>
  <c r="X28" i="15"/>
  <c r="Y28" i="15"/>
  <c r="Z28" i="15"/>
  <c r="AA28" i="15"/>
  <c r="X29" i="15"/>
  <c r="Y29" i="15"/>
  <c r="Z29" i="15"/>
  <c r="AA29" i="15"/>
  <c r="X30" i="15"/>
  <c r="Y30" i="15"/>
  <c r="Z30" i="15"/>
  <c r="AA30" i="15"/>
  <c r="X31" i="15"/>
  <c r="Y31" i="15"/>
  <c r="Z31" i="15"/>
  <c r="AA31" i="15"/>
  <c r="X32" i="15"/>
  <c r="Y32" i="15"/>
  <c r="Z32" i="15"/>
  <c r="AA32" i="15"/>
  <c r="X33" i="15"/>
  <c r="Y33" i="15"/>
  <c r="Z33" i="15"/>
  <c r="AA33" i="15"/>
  <c r="X34" i="15"/>
  <c r="Y34" i="15"/>
  <c r="Z34" i="15"/>
  <c r="AA34" i="15"/>
  <c r="X35" i="15"/>
  <c r="Y35" i="15"/>
  <c r="Z35" i="15"/>
  <c r="AA35" i="15"/>
  <c r="X36" i="15"/>
  <c r="Y36" i="15"/>
  <c r="Z36" i="15"/>
  <c r="AA36" i="15"/>
  <c r="X37" i="15"/>
  <c r="Y37" i="15"/>
  <c r="Z37" i="15"/>
  <c r="AA37" i="15"/>
  <c r="X38" i="15"/>
  <c r="Y38" i="15"/>
  <c r="Z38" i="15"/>
  <c r="AA38" i="15"/>
  <c r="X39" i="15"/>
  <c r="Y39" i="15"/>
  <c r="Z39" i="15"/>
  <c r="AA39" i="15"/>
  <c r="X40" i="15"/>
  <c r="Y40" i="15"/>
  <c r="Z40" i="15"/>
  <c r="AA40" i="15"/>
  <c r="X41" i="15"/>
  <c r="Y41" i="15"/>
  <c r="Z41" i="15"/>
  <c r="AA41" i="15"/>
  <c r="X42" i="15"/>
  <c r="Y42" i="15"/>
  <c r="Z42" i="15"/>
  <c r="AA42" i="15"/>
  <c r="X43" i="15"/>
  <c r="Y43" i="15"/>
  <c r="Z43" i="15"/>
  <c r="AA43" i="15"/>
  <c r="X44" i="15"/>
  <c r="Y44" i="15"/>
  <c r="Z44" i="15"/>
  <c r="AA44" i="15"/>
  <c r="X45" i="15"/>
  <c r="Y45" i="15"/>
  <c r="Z45" i="15"/>
  <c r="AA45" i="15"/>
  <c r="X46" i="15"/>
  <c r="Y46" i="15"/>
  <c r="Z46" i="15"/>
  <c r="AA46" i="15"/>
  <c r="X47" i="15"/>
  <c r="Y47" i="15"/>
  <c r="Z47" i="15"/>
  <c r="AA47" i="15"/>
  <c r="X48" i="15"/>
  <c r="Y48" i="15"/>
  <c r="Z48" i="15"/>
  <c r="AA48" i="15"/>
  <c r="X49" i="15"/>
  <c r="Y49" i="15"/>
  <c r="Z49" i="15"/>
  <c r="AA49" i="15"/>
  <c r="X50" i="15"/>
  <c r="Y50" i="15"/>
  <c r="Z50" i="15"/>
  <c r="AA50" i="15"/>
  <c r="X51" i="15"/>
  <c r="Y51" i="15"/>
  <c r="Z51" i="15"/>
  <c r="AA51" i="15"/>
  <c r="X52" i="15"/>
  <c r="Y52" i="15"/>
  <c r="Z52" i="15"/>
  <c r="AA52" i="15"/>
  <c r="X53" i="15"/>
  <c r="Y53" i="15"/>
  <c r="Z53" i="15"/>
  <c r="AA53" i="15"/>
  <c r="X54" i="15"/>
  <c r="Y54" i="15"/>
  <c r="Z54" i="15"/>
  <c r="AA54" i="15"/>
  <c r="X55" i="15"/>
  <c r="Y55" i="15"/>
  <c r="Z55" i="15"/>
  <c r="AA55" i="15"/>
  <c r="X56" i="15"/>
  <c r="Y56" i="15"/>
  <c r="Z56" i="15"/>
  <c r="AA56" i="15"/>
  <c r="X57" i="15"/>
  <c r="Y57" i="15"/>
  <c r="Z57" i="15"/>
  <c r="AA57" i="15"/>
  <c r="Y58" i="15"/>
  <c r="Z58" i="15"/>
  <c r="AA58" i="15"/>
  <c r="X59" i="15"/>
  <c r="Y59" i="15"/>
  <c r="Z59" i="15"/>
  <c r="AA59" i="15"/>
  <c r="X60" i="15"/>
  <c r="Y60" i="15"/>
  <c r="Z60" i="15"/>
  <c r="AA60" i="15"/>
  <c r="X61" i="15"/>
  <c r="Y61" i="15"/>
  <c r="Z61" i="15"/>
  <c r="AA61" i="15"/>
  <c r="X62" i="15"/>
  <c r="Y62" i="15"/>
  <c r="Z62" i="15"/>
  <c r="AA62" i="15"/>
  <c r="X63" i="15"/>
  <c r="Y63" i="15"/>
  <c r="Z63" i="15"/>
  <c r="AA63" i="15"/>
  <c r="X64" i="15"/>
  <c r="Y64" i="15"/>
  <c r="Z64" i="15"/>
  <c r="AA64" i="15"/>
  <c r="X65" i="15"/>
  <c r="Y65" i="15"/>
  <c r="Z65" i="15"/>
  <c r="AA65" i="15"/>
  <c r="X66" i="15"/>
  <c r="Y66" i="15"/>
  <c r="Z66" i="15"/>
  <c r="AA66" i="15"/>
  <c r="X67" i="15"/>
  <c r="Y67" i="15"/>
  <c r="Z67" i="15"/>
  <c r="AA67" i="15"/>
  <c r="X68" i="15"/>
  <c r="Y68" i="15"/>
  <c r="Z68" i="15"/>
  <c r="AA68" i="15"/>
  <c r="X69" i="15"/>
  <c r="Y69" i="15"/>
  <c r="Z69" i="15"/>
  <c r="AA69" i="15"/>
  <c r="X70" i="15"/>
  <c r="Y70" i="15"/>
  <c r="Z70" i="15"/>
  <c r="AA70" i="15"/>
  <c r="X71" i="15"/>
  <c r="Y71" i="15"/>
  <c r="Z71" i="15"/>
  <c r="AA71" i="15"/>
  <c r="X72" i="15"/>
  <c r="Y72" i="15"/>
  <c r="Z72" i="15"/>
  <c r="AA72" i="15"/>
  <c r="X73" i="15"/>
  <c r="Y73" i="15"/>
  <c r="Z73" i="15"/>
  <c r="AA73" i="15"/>
  <c r="X74" i="15"/>
  <c r="Y74" i="15"/>
  <c r="Z74" i="15"/>
  <c r="AA74" i="15"/>
  <c r="X75" i="15"/>
  <c r="Y75" i="15"/>
  <c r="Z75" i="15"/>
  <c r="AA75" i="15"/>
  <c r="X76" i="15"/>
  <c r="Y76" i="15"/>
  <c r="Z76" i="15"/>
  <c r="AA76" i="15"/>
  <c r="X77" i="15"/>
  <c r="Y77" i="15"/>
  <c r="Z77" i="15"/>
  <c r="AA77" i="15"/>
  <c r="X78" i="15"/>
  <c r="Y78" i="15"/>
  <c r="Z78" i="15"/>
  <c r="AA78" i="15"/>
  <c r="X79" i="15"/>
  <c r="Y79" i="15"/>
  <c r="Z79" i="15"/>
  <c r="AA79" i="15"/>
  <c r="X80" i="15"/>
  <c r="Y80" i="15"/>
  <c r="Z80" i="15"/>
  <c r="AA80" i="15"/>
  <c r="X81" i="15"/>
  <c r="Y81" i="15"/>
  <c r="Z81" i="15"/>
  <c r="AA81" i="15"/>
  <c r="X82" i="15"/>
  <c r="Y82" i="15"/>
  <c r="Z82" i="15"/>
  <c r="AA82" i="15"/>
  <c r="X83" i="15"/>
  <c r="Y83" i="15"/>
  <c r="Z83" i="15"/>
  <c r="X84" i="15"/>
  <c r="Y84" i="15"/>
  <c r="Z84" i="15"/>
  <c r="AA84" i="15"/>
  <c r="X85" i="15"/>
  <c r="Y85" i="15"/>
  <c r="Z85" i="15"/>
  <c r="AA85" i="15"/>
  <c r="X86" i="15"/>
  <c r="Y86" i="15"/>
  <c r="Z86" i="15"/>
  <c r="AA86" i="15"/>
  <c r="X87" i="15"/>
  <c r="Y87" i="15"/>
  <c r="Z87" i="15"/>
  <c r="AA87" i="15"/>
  <c r="X88" i="15"/>
  <c r="Y88" i="15"/>
  <c r="Z88" i="15"/>
  <c r="AA88" i="15"/>
  <c r="X89" i="15"/>
  <c r="Y89" i="15"/>
  <c r="Z89" i="15"/>
  <c r="AA89" i="15"/>
  <c r="X90" i="15"/>
  <c r="Y90" i="15"/>
  <c r="Z90" i="15"/>
  <c r="AA90" i="15"/>
  <c r="X91" i="15"/>
  <c r="Y91" i="15"/>
  <c r="Z91" i="15"/>
  <c r="AA91" i="15"/>
  <c r="X92" i="15"/>
  <c r="Y92" i="15"/>
  <c r="Z92" i="15"/>
  <c r="AA92" i="15"/>
  <c r="X93" i="15"/>
  <c r="Y93" i="15"/>
  <c r="Z93" i="15"/>
  <c r="AA93" i="15"/>
  <c r="X94" i="15"/>
  <c r="Y94" i="15"/>
  <c r="Z94" i="15"/>
  <c r="AA94" i="15"/>
  <c r="X95" i="15"/>
  <c r="Y95" i="15"/>
  <c r="Z95" i="15"/>
  <c r="AA95" i="15"/>
  <c r="X96" i="15"/>
  <c r="Y96" i="15"/>
  <c r="Z96" i="15"/>
  <c r="AA96" i="15"/>
  <c r="X97" i="15"/>
  <c r="Y97" i="15"/>
  <c r="Z97" i="15"/>
  <c r="AA97" i="15"/>
  <c r="X98" i="15"/>
  <c r="Y98" i="15"/>
  <c r="Z98" i="15"/>
  <c r="AA98" i="15"/>
  <c r="X99" i="15"/>
  <c r="Y99" i="15"/>
  <c r="Z99" i="15"/>
  <c r="AA99" i="15"/>
  <c r="X100" i="15"/>
  <c r="Y100" i="15"/>
  <c r="Z100" i="15"/>
  <c r="AA100" i="15"/>
  <c r="X101" i="15"/>
  <c r="Y101" i="15"/>
  <c r="Z101" i="15"/>
  <c r="AA101" i="15"/>
  <c r="X102" i="15"/>
  <c r="Y102" i="15"/>
  <c r="Z102" i="15"/>
  <c r="AA102" i="15"/>
  <c r="X103" i="15"/>
  <c r="Y103" i="15"/>
  <c r="Z103" i="15"/>
  <c r="AA103" i="15"/>
  <c r="X104" i="15"/>
  <c r="Y104" i="15"/>
  <c r="Z104" i="15"/>
  <c r="AA104" i="15"/>
  <c r="AA4" i="15"/>
  <c r="Z4" i="15"/>
  <c r="Y4" i="15"/>
  <c r="P19" i="3" l="1"/>
  <c r="G19" i="3"/>
  <c r="H19" i="3"/>
  <c r="O19" i="3"/>
  <c r="F19" i="3"/>
  <c r="N19" i="3"/>
  <c r="E19" i="3"/>
  <c r="S19" i="3"/>
  <c r="U19" i="3"/>
  <c r="L19" i="3"/>
  <c r="T19" i="3"/>
  <c r="K19" i="3"/>
  <c r="J19" i="3"/>
  <c r="R19" i="3"/>
  <c r="I19" i="3"/>
  <c r="Q19" i="3"/>
  <c r="K13" i="2"/>
  <c r="P18" i="3" l="1"/>
  <c r="G18" i="3"/>
  <c r="S18" i="3"/>
  <c r="O18" i="3"/>
  <c r="F18" i="3"/>
  <c r="J18" i="3"/>
  <c r="N18" i="3"/>
  <c r="E18" i="3"/>
  <c r="U18" i="3"/>
  <c r="L18" i="3"/>
  <c r="T18" i="3"/>
  <c r="K18" i="3"/>
  <c r="R18" i="3"/>
  <c r="I18" i="3"/>
  <c r="Q18" i="3"/>
  <c r="H18" i="3"/>
  <c r="P17" i="3"/>
  <c r="G17" i="3"/>
  <c r="O17" i="3"/>
  <c r="F17" i="3"/>
  <c r="N17" i="3"/>
  <c r="E17" i="3"/>
  <c r="J17" i="3"/>
  <c r="H17" i="3"/>
  <c r="U17" i="3"/>
  <c r="L17" i="3"/>
  <c r="S17" i="3"/>
  <c r="Q17" i="3"/>
  <c r="T17" i="3"/>
  <c r="K17" i="3"/>
  <c r="R17" i="3"/>
  <c r="I17" i="3"/>
  <c r="U16" i="3"/>
  <c r="T16" i="3"/>
  <c r="S16" i="3"/>
  <c r="R16" i="3"/>
  <c r="Q16" i="3"/>
  <c r="P16" i="3"/>
  <c r="O16" i="3"/>
  <c r="N16" i="3"/>
  <c r="L16" i="3"/>
  <c r="K16" i="3"/>
  <c r="J16" i="3"/>
  <c r="I16" i="3"/>
  <c r="H16" i="3"/>
  <c r="G16" i="3"/>
  <c r="F16" i="3"/>
  <c r="U15" i="3"/>
  <c r="T15" i="3"/>
  <c r="P15" i="3"/>
  <c r="N15" i="3"/>
  <c r="R15" i="3"/>
  <c r="S15" i="3"/>
  <c r="Q15" i="3"/>
  <c r="O15" i="3"/>
  <c r="L15" i="3"/>
  <c r="K15" i="3"/>
  <c r="J15" i="3"/>
  <c r="G15" i="3"/>
  <c r="H15" i="3"/>
  <c r="F20" i="3" l="1"/>
  <c r="G20" i="3"/>
  <c r="G22" i="3" s="1"/>
  <c r="E20" i="3"/>
  <c r="E22" i="3" s="1"/>
  <c r="J20" i="3"/>
  <c r="L20" i="3"/>
  <c r="L22" i="3" s="1"/>
  <c r="H20" i="3"/>
  <c r="I20" i="3"/>
  <c r="I26" i="3" s="1"/>
  <c r="K20" i="3"/>
  <c r="K26" i="3" s="1"/>
  <c r="Q20" i="3"/>
  <c r="Q22" i="3" s="1"/>
  <c r="U20" i="3"/>
  <c r="U22" i="3" s="1"/>
  <c r="O20" i="3"/>
  <c r="O22" i="3" s="1"/>
  <c r="T20" i="3"/>
  <c r="T22" i="3" s="1"/>
  <c r="R20" i="3"/>
  <c r="R22" i="3" s="1"/>
  <c r="S20" i="3"/>
  <c r="S22" i="3" s="1"/>
  <c r="P20" i="3"/>
  <c r="P22" i="3" s="1"/>
  <c r="N20" i="3"/>
  <c r="N22" i="3" s="1"/>
  <c r="K22" i="3" l="1"/>
  <c r="K23" i="3" s="1"/>
  <c r="I22" i="3"/>
  <c r="N23" i="3"/>
  <c r="R23" i="3"/>
  <c r="P23" i="3"/>
  <c r="T23" i="3"/>
  <c r="J22" i="3"/>
  <c r="F22" i="3"/>
  <c r="E23" i="3" s="1"/>
  <c r="I23" i="3" l="1"/>
  <c r="H22" i="3"/>
  <c r="G23" i="3" s="1"/>
</calcChain>
</file>

<file path=xl/sharedStrings.xml><?xml version="1.0" encoding="utf-8"?>
<sst xmlns="http://schemas.openxmlformats.org/spreadsheetml/2006/main" count="797" uniqueCount="202">
  <si>
    <t>FINANCIAMIENTO</t>
  </si>
  <si>
    <t>12 CUOTAS (INTERÉS 4%)</t>
  </si>
  <si>
    <t>INICIO DE VIGENCIA</t>
  </si>
  <si>
    <t>MEDICVIDA INTERNACIONAL</t>
  </si>
  <si>
    <t>SALUD PREFERENCIAL</t>
  </si>
  <si>
    <t>MEDICVIDA NACIONAL</t>
  </si>
  <si>
    <t>FULL SALUD</t>
  </si>
  <si>
    <t>MULTISALUD</t>
  </si>
  <si>
    <t>RED MÉDICA</t>
  </si>
  <si>
    <t>RED PREFERENTE</t>
  </si>
  <si>
    <t>SALUD RED PREFERENTE</t>
  </si>
  <si>
    <t>ASEGURADO</t>
  </si>
  <si>
    <t>F. NACIMIENTO</t>
  </si>
  <si>
    <t>EDAD</t>
  </si>
  <si>
    <t>PACIFICO</t>
  </si>
  <si>
    <t>RIMAC</t>
  </si>
  <si>
    <t>TITULAR</t>
  </si>
  <si>
    <t>CÓNYUGE/CONVIVIENTE</t>
  </si>
  <si>
    <t>HIJO/A</t>
  </si>
  <si>
    <t>SUBTOTAL</t>
  </si>
  <si>
    <t>% DE DSCTO A APLICAR</t>
  </si>
  <si>
    <t>TOTAL</t>
  </si>
  <si>
    <t>DIFERENCIA</t>
  </si>
  <si>
    <t>PRODUCTOS</t>
  </si>
  <si>
    <t>FINANCIAMIENTOS JUN 2022</t>
  </si>
  <si>
    <t>PRIMAS  NETA PACIFICO 2019</t>
  </si>
  <si>
    <t>TIT</t>
  </si>
  <si>
    <t>HIJO</t>
  </si>
  <si>
    <t>AL CONTADO</t>
  </si>
  <si>
    <t>4 CUOTAS</t>
  </si>
  <si>
    <t>6 CUOTAS (INTERÉS 4%)</t>
  </si>
  <si>
    <t>10 CUOTAS (INTERÉS 4%)</t>
  </si>
  <si>
    <t>12 CUOTAS (SIN INTERESES)</t>
  </si>
  <si>
    <t>EQUIVALENCIA DE PRODUCTOS</t>
  </si>
  <si>
    <t>SALUD RED MÉDICA</t>
  </si>
  <si>
    <t>FINANCIAMIENTOS (RIMAC)</t>
  </si>
  <si>
    <t>6 CUOTAS</t>
  </si>
  <si>
    <t>10 CUOTAS</t>
  </si>
  <si>
    <t>12 CUOTAS (CON INTERESES)</t>
  </si>
  <si>
    <t>FACTOR PACÍFICO</t>
  </si>
  <si>
    <t>FACTOR RÍMAC</t>
  </si>
  <si>
    <t>X</t>
  </si>
  <si>
    <t>Primas Nuevas Rimac</t>
  </si>
  <si>
    <t>Primas Antiguas Rimac</t>
  </si>
  <si>
    <t>Incremento</t>
  </si>
  <si>
    <t>RIMAC 2023</t>
  </si>
  <si>
    <t>PACÍFICO 2023 (TARIFARIO ANTIGUO)</t>
  </si>
  <si>
    <t>PACÍFICO 2023 (TARIFARIO ACTUAL)</t>
  </si>
  <si>
    <t>- Rimac: Se deben poner las primas comerciales.</t>
  </si>
  <si>
    <t>- Pacífico: Se deben poner las primas netas.</t>
  </si>
  <si>
    <t>Aclaración a futuro:</t>
  </si>
  <si>
    <t>TARIFARIO ACTUAL (VENTA NUEVA)</t>
  </si>
  <si>
    <t>TARIFARIO ANTIGUO (RENOVACIÓN)</t>
  </si>
  <si>
    <t>6 CUOTAS (TCEA 4%)</t>
  </si>
  <si>
    <t>10 CUOTAS (TCEA 4%)</t>
  </si>
  <si>
    <t>12 CUOTAS (TCEA 4%)</t>
  </si>
  <si>
    <t>MULTISALUD BASE</t>
  </si>
  <si>
    <t>SALUD ESENCIAL PLUS</t>
  </si>
  <si>
    <t>SALUD ESENCIAL</t>
  </si>
  <si>
    <t>DESCUENTO DE CAMPAÑA</t>
  </si>
  <si>
    <t>PLAN</t>
  </si>
  <si>
    <t>FACTORES</t>
  </si>
  <si>
    <t>4 CUOTAS SIN INTERESES</t>
  </si>
  <si>
    <t>6 CUOTAS SIN INTERESES</t>
  </si>
  <si>
    <t>10 CUOTAS SIN INTERESES</t>
  </si>
  <si>
    <t>12 CUOTAS SIN INTERESES</t>
  </si>
  <si>
    <t>6 CUOTAS (TCEA 17.5%)</t>
  </si>
  <si>
    <t>12 CUOTAS (TCEA 17.5%)</t>
  </si>
  <si>
    <t>10 CUOTAS (TCEA 17.5%)</t>
  </si>
  <si>
    <t>COMPLETO</t>
  </si>
  <si>
    <t>RESGUARDO</t>
  </si>
  <si>
    <t>MINT DEDUCIBLE 10K</t>
  </si>
  <si>
    <t>MINT DEDUCIBLE 20K</t>
  </si>
  <si>
    <t>MINT</t>
  </si>
  <si>
    <t>PACÍFICO 2023 (TARIFARIO ONCOLÓGICOS)</t>
  </si>
  <si>
    <t>ONCOLÓGICO NACIONAL</t>
  </si>
  <si>
    <t>ONCOLÓGICO INTERNACIONAL</t>
  </si>
  <si>
    <t>6 CUOTAS (INTERÉS 12%)</t>
  </si>
  <si>
    <t>6 CUOTAS (INTERÉS 17.5%)</t>
  </si>
  <si>
    <t>10 CUOTAS (INTERÉS 12%)</t>
  </si>
  <si>
    <t>10 CUOTAS (INTERÉS 17.5%)</t>
  </si>
  <si>
    <t>12 CUOTAS (INTERÉS 12%)</t>
  </si>
  <si>
    <t>12 CUOTAS (INTERÉS 17.5%)</t>
  </si>
  <si>
    <t>Integrales</t>
  </si>
  <si>
    <t>Oncológicos</t>
  </si>
  <si>
    <t>Cód. SBS: AE0446420006</t>
  </si>
  <si>
    <t>Cód. SBS: AE0446420001</t>
  </si>
  <si>
    <t>Cód. SBS: AE0446420002</t>
  </si>
  <si>
    <t>Cód. SBS: AE0446410003</t>
  </si>
  <si>
    <t>Cód. SBS: AE200400242</t>
  </si>
  <si>
    <t>Cotizaciones sujetas a condiciones de campaña y variaciones.</t>
  </si>
  <si>
    <t>Vigente desde el 1 de abril 2023 hasta el 29 de febrero 2024 (366 días). Aplica para las pólizas con fecha de ingreso a partir del 01/04/2022</t>
  </si>
  <si>
    <t>TARIFARIO VENTA NUEVA</t>
  </si>
  <si>
    <t>Paga 100% de la prima.</t>
  </si>
  <si>
    <t>Chequeo Preventivo cubierto al 100%</t>
  </si>
  <si>
    <t>Emergencia accidental ambulatoria (dentro de las primeras 24 horas, no aplica
para cirugía ambulatoria)</t>
  </si>
  <si>
    <t>Emergencia médica</t>
  </si>
  <si>
    <t>Programa Siempre Sano: Asma bronquial, hipertensión arterial, dislipidemia, diabetes mellitus tipo 2 (previa evaluación en Lima, Piura, Trujillo, Cajamarca y Arequipa)</t>
  </si>
  <si>
    <t>$ 4'000,000</t>
  </si>
  <si>
    <t>S/ 9'600,000</t>
  </si>
  <si>
    <t>S/ 5'000,000</t>
  </si>
  <si>
    <t>S/ 3'200,000</t>
  </si>
  <si>
    <t>Sí. A reembolso hasta S/ 500</t>
  </si>
  <si>
    <t>Según condiciones ambulatorias</t>
  </si>
  <si>
    <t>Al 100%. Hasta $ 15,000 en países no Schengen. Hasta € 30,000 en países Schengen.</t>
  </si>
  <si>
    <t>Al 100%. Hasta $ 50,000 en países no Schengen. Hasta € 30,000 en países Schengen.</t>
  </si>
  <si>
    <t>Al 100% Hasta US$ 100,000 para todo el mundo.</t>
  </si>
  <si>
    <t>Al 100%.</t>
  </si>
  <si>
    <t>S/ 2'000,000</t>
  </si>
  <si>
    <t>S/ 1'000,000</t>
  </si>
  <si>
    <t>Edad máxima de ingreso</t>
  </si>
  <si>
    <t>65 años inclusive.</t>
  </si>
  <si>
    <t>60 años inclusive.</t>
  </si>
  <si>
    <t>-</t>
  </si>
  <si>
    <t>SUBTOTAL (INCLUYE IGV)</t>
  </si>
  <si>
    <t>NO APLICA INTERESES CON DA.</t>
  </si>
  <si>
    <t>PARA CUPONES LOS INETERESES SON 17.5</t>
  </si>
  <si>
    <t xml:space="preserve">Intereses </t>
  </si>
  <si>
    <t>Cobertura máxima anual por persona</t>
  </si>
  <si>
    <t>Asistencia al viajero en el extranjero: ASSIST CARD (emergencias médicas o accidentales en el extranjero, traslados médicos, entre otros)</t>
  </si>
  <si>
    <t>Ámbito de cobertura</t>
  </si>
  <si>
    <t>Lima y provincias.</t>
  </si>
  <si>
    <t>Lima.</t>
  </si>
  <si>
    <t>Sí.</t>
  </si>
  <si>
    <t>Médicos a Domicilio</t>
  </si>
  <si>
    <t>En Lima: S/ 40 al 100%</t>
  </si>
  <si>
    <t>Cobertura oncológica</t>
  </si>
  <si>
    <t>Cantidad de redes</t>
  </si>
  <si>
    <t>Programa de maternidad</t>
  </si>
  <si>
    <t>En Lima: S/ 55 al 100%
En provincia: S/ 40 al 100%</t>
  </si>
  <si>
    <t>Lima: S/ 50 al 100%
En provincia: S/ 50 al 100%
(Trujillo, Arequipa, Piura)</t>
  </si>
  <si>
    <t>Al 100% hasta S/4,500</t>
  </si>
  <si>
    <t>Al 100% hasta S/5,000</t>
  </si>
  <si>
    <t>Indemnización por parto 
S/4000</t>
  </si>
  <si>
    <t>Reembolso</t>
  </si>
  <si>
    <t>Si</t>
  </si>
  <si>
    <r>
      <t xml:space="preserve">SUBTOTAL </t>
    </r>
    <r>
      <rPr>
        <b/>
        <sz val="14"/>
        <color rgb="FFFF0000"/>
        <rFont val="FoCO"/>
      </rPr>
      <t>CON IGV</t>
    </r>
  </si>
  <si>
    <t>CUOTAS</t>
  </si>
  <si>
    <t>INTERESES</t>
  </si>
  <si>
    <t>12 CUOTAS</t>
  </si>
  <si>
    <t>SIN INTERESES</t>
  </si>
  <si>
    <t>NO APLICAN</t>
  </si>
  <si>
    <t>AL CONTADO NO APLICAN</t>
  </si>
  <si>
    <t>S/ 3’000,000</t>
  </si>
  <si>
    <t>US$ 1’125,000</t>
  </si>
  <si>
    <t>Enfermedades cubiertas</t>
  </si>
  <si>
    <t>Cancer</t>
  </si>
  <si>
    <t>Período de carencia</t>
  </si>
  <si>
    <t>90 días</t>
  </si>
  <si>
    <t>Período de espera</t>
  </si>
  <si>
    <t>24 meses para transplante de médula ósea</t>
  </si>
  <si>
    <t>Tratamientos cubiertos</t>
  </si>
  <si>
    <t>• Cirugía oncológica: Cuando sea necesario, se realizará una cirugía para extraer el tejido canceroso.
• Quimioterapia: Tratamiento que administra uno o más medicamentos seleccionados específicamente para combatir las células cancerosas del tipo específico que afecte tu organismo.
• Radioterapia: Tratamiento por medio de radiaciones ionizantes de última generación. Nuestros profesionales te proporcionarán una dosis de radiación de alta energía enfocada con precisión submilimétrica, lo que hace que las células cancerosas se destruyan, minimizando el daño de los órganos o tejidos cercanos a la zona de radiación.
• Terapia biológica: Tratamiento de última generación con modificadores de respuesta biológica disponibles en el mercado. Se aplica a la sangre, y busca e identifica las células dañadas del organismo actuando sobre ellas sin afectar las células sanas.</t>
  </si>
  <si>
    <t>Atención ambulatoria</t>
  </si>
  <si>
    <t>En el Perú</t>
  </si>
  <si>
    <t>A crédito (clínicas afiliadas y centros médicos de la red)</t>
  </si>
  <si>
    <t>Al reembolso (atención fuera de la red, según tarifario Pacífico)</t>
  </si>
  <si>
    <t>En el extranjero</t>
  </si>
  <si>
    <t>A crédito (a través del operador internacional, previa certificación)</t>
  </si>
  <si>
    <t>Al reembolso (sin certificación, según tarifario Pacífico)</t>
  </si>
  <si>
    <t>Atención hospitalaria</t>
  </si>
  <si>
    <t>Al 100%</t>
  </si>
  <si>
    <t>Al 70%</t>
  </si>
  <si>
    <t>Copago por consulta:
US$ 200 cubierto al 70%</t>
  </si>
  <si>
    <t>Copago:
US$ 2,500 cubierto al 80% hasta
US$ 50,000, exceso al 100%</t>
  </si>
  <si>
    <t>Copago:
US$ 2,500 cubierto al 70%</t>
  </si>
  <si>
    <r>
      <t xml:space="preserve">SUBTOTAL </t>
    </r>
    <r>
      <rPr>
        <b/>
        <sz val="14"/>
        <color rgb="FFFF0000"/>
        <rFont val="FoCO"/>
      </rPr>
      <t>(INCLUYE IGV)</t>
    </r>
  </si>
  <si>
    <t>(TCEA 17.5%) - CUPONES</t>
  </si>
  <si>
    <t>(TCEA 12%) - DÉBITO AUTOMÁTICO</t>
  </si>
  <si>
    <t>TCEA 12% - DÉBITO AUTOMÁTICO</t>
  </si>
  <si>
    <t>TCEA 17.5% - CUPONES</t>
  </si>
  <si>
    <t>TCEA 4% - DÉBITO AUTOMÁTICO</t>
  </si>
  <si>
    <t>6 CUOTAS TCEA 4% - DÉBITO AUTOMÁTICO</t>
  </si>
  <si>
    <t>10 CUOTAS TCEA 4% - DÉBITO AUTOMÁTICO</t>
  </si>
  <si>
    <t>12 CUOTAS TCEA 4% - DÉBITO AUTOMÁTICO</t>
  </si>
  <si>
    <t>6 CUOTAS TCEA 17.5% - CUPONES</t>
  </si>
  <si>
    <t>10 CUOTAS TCEA 17.5% - CUPONES</t>
  </si>
  <si>
    <t>12 CUOTAS TCEA 17.5% - CUPONES</t>
  </si>
  <si>
    <t>6 CUOTAS SIN INTERESES - DÉBITO AUTOMÁTICO</t>
  </si>
  <si>
    <t>10 CUOTAS SIN INTERESES - DÉBITO AUTOMÁTICO</t>
  </si>
  <si>
    <t>12 CUOTAS SIN INTERESES - DÉBITO AUTOMÁTICO</t>
  </si>
  <si>
    <t>SIN INTERESES - DÉBITO AUTOMÁTICO</t>
  </si>
  <si>
    <t>6 CUOTAS TCEA 12% - DÉBITO AUTOMÁTICO</t>
  </si>
  <si>
    <t>10 CUOTAS TCEA 12% - DÉBITO AUTOMÁTICO</t>
  </si>
  <si>
    <t>12 CUOTAS TCEA 12% - DÉBITO AUTOMÁTICO</t>
  </si>
  <si>
    <t>Cotizaciones sujetas a condiciones de campaña y variaciones. Vigente desde el 1 de abril 2023 hasta el 29 de febrero 2024 (366 días). Aplica para las pólizas con fecha de ingreso a partir del 01/04/2022</t>
  </si>
  <si>
    <t>HAZLE UN CLICK A LOS NOMBRES DE LOS PRODUCTOS PARA VER LOS FOLLETOS COMPLETOS DE CADA UNO</t>
  </si>
  <si>
    <r>
      <t xml:space="preserve">       </t>
    </r>
    <r>
      <rPr>
        <b/>
        <sz val="16"/>
        <color rgb="FF0070C0"/>
        <rFont val="FoCO"/>
      </rPr>
      <t xml:space="preserve">-&gt; ASÍ MISMO HAZ CLICK </t>
    </r>
    <r>
      <rPr>
        <b/>
        <u/>
        <sz val="16"/>
        <color rgb="FF00B050"/>
        <rFont val="FoCO"/>
      </rPr>
      <t>AQUÍ</t>
    </r>
    <r>
      <rPr>
        <b/>
        <sz val="16"/>
        <color rgb="FF00B050"/>
        <rFont val="FoCO"/>
      </rPr>
      <t xml:space="preserve"> </t>
    </r>
    <r>
      <rPr>
        <b/>
        <sz val="16"/>
        <color rgb="FF0070C0"/>
        <rFont val="FoCO"/>
      </rPr>
      <t>PARA DESCARGAR LA SOLICITUD DE SALUD</t>
    </r>
  </si>
  <si>
    <r>
      <t xml:space="preserve">       </t>
    </r>
    <r>
      <rPr>
        <b/>
        <i/>
        <sz val="16"/>
        <color rgb="FF0070C0"/>
        <rFont val="FoCO"/>
      </rPr>
      <t>-&gt; Seleccionar una opción. Para aplicar la opción "sin intereses", consultar las condiciones de campaña vigente.</t>
    </r>
  </si>
  <si>
    <t>Cantidad de redes de atención</t>
  </si>
  <si>
    <t>Emergencia accidental ambulatoria (dentro de las primeras 24 horas, no aplica para cirugía ambulatoria)</t>
  </si>
  <si>
    <t xml:space="preserve">       -&gt; Seleccionar una opción</t>
  </si>
  <si>
    <t>60 años inclusive</t>
  </si>
  <si>
    <t>Lima y provincias</t>
  </si>
  <si>
    <t>65 años inclusive</t>
  </si>
  <si>
    <t>Lima</t>
  </si>
  <si>
    <t>Sí</t>
  </si>
  <si>
    <t>Al 100% Hasta US$ 100,000 para todo el mundo</t>
  </si>
  <si>
    <t>Al 100%. Hasta $ 50,000 en países no Schengen. Hasta € 30,000 en países Schengen</t>
  </si>
  <si>
    <t>Al 100%. Hasta $ 15,000 en países no Schengen. Hasta € 30,000 en países Schengen</t>
  </si>
  <si>
    <t>Al 90%</t>
  </si>
  <si>
    <r>
      <t xml:space="preserve">       </t>
    </r>
    <r>
      <rPr>
        <b/>
        <sz val="16"/>
        <color rgb="FF0070C0"/>
        <rFont val="FoCO"/>
      </rPr>
      <t>-&gt; HAZ CLICK</t>
    </r>
    <r>
      <rPr>
        <b/>
        <sz val="16"/>
        <color rgb="FF7030A0"/>
        <rFont val="FoCO"/>
      </rPr>
      <t xml:space="preserve"> </t>
    </r>
    <r>
      <rPr>
        <b/>
        <u/>
        <sz val="16"/>
        <color rgb="FF00B050"/>
        <rFont val="FoCO"/>
      </rPr>
      <t>AQUÍ</t>
    </r>
    <r>
      <rPr>
        <b/>
        <sz val="16"/>
        <color rgb="FF00B050"/>
        <rFont val="FoCO"/>
      </rPr>
      <t xml:space="preserve"> </t>
    </r>
    <r>
      <rPr>
        <b/>
        <sz val="16"/>
        <color rgb="FF0070C0"/>
        <rFont val="FoCO"/>
      </rPr>
      <t>PARA VER LAS CONDICIONES DE CAMPAÑAS ACTUALES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</si>
</sst>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S/&quot;\ #,##0;[Red]\-&quot;S/&quot;\ #,##0"/>
    <numFmt numFmtId="43" formatCode="_-* #,##0.00_-;\-* #,##0.00_-;_-* &quot;-&quot;??_-;_-@_-"/>
    <numFmt numFmtId="164" formatCode="_-&quot;S/&quot;* #,##0.00_-;\-&quot;S/&quot;* #,##0.00_-;_-&quot;S/&quot;* &quot;-&quot;??_-;_-@_-"/>
    <numFmt numFmtId="165" formatCode="_ &quot;S/.&quot;\ * #,##0.00_ ;_ &quot;S/.&quot;\ * \-#,##0.00_ ;_ &quot;S/.&quot;\ * &quot;-&quot;??_ ;_ @_ "/>
    <numFmt numFmtId="166" formatCode="_ * #,##0.00_ ;_ * \-#,##0.00_ ;_ * &quot;-&quot;??_ ;_ @_ "/>
    <numFmt numFmtId="167" formatCode="0.0"/>
    <numFmt numFmtId="168" formatCode="_ [$S/.-280A]\ * #,##0_ ;_ [$S/.-280A]\ * \-#,##0_ ;_ [$S/.-280A]\ * &quot;-&quot;??_ ;_ @_ "/>
    <numFmt numFmtId="169" formatCode="_ [$S/.-280A]\ * #,##0.00000_ ;_ [$S/.-280A]\ * \-#,##0.00000_ ;_ [$S/.-280A]\ * &quot;-&quot;??_ ;_ @_ "/>
    <numFmt numFmtId="170" formatCode="0.0%"/>
    <numFmt numFmtId="171" formatCode="&quot;S/&quot;#,##0.00"/>
    <numFmt numFmtId="172" formatCode="#,##0.0000"/>
    <numFmt numFmtId="173" formatCode="&quot;S/&quot;\ #,##0.00"/>
    <numFmt numFmtId="174" formatCode="0.0000000%"/>
  </numFmts>
  <fonts count="5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6"/>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b/>
      <sz val="10"/>
      <color theme="0"/>
      <name val="Calibri"/>
      <family val="2"/>
      <scheme val="minor"/>
    </font>
    <font>
      <b/>
      <sz val="16"/>
      <color theme="0"/>
      <name val="Calibri"/>
      <family val="2"/>
      <scheme val="minor"/>
    </font>
    <font>
      <b/>
      <sz val="10"/>
      <name val="Calibri"/>
      <family val="2"/>
      <scheme val="minor"/>
    </font>
    <font>
      <sz val="10"/>
      <color theme="1" tint="0.34998626667073579"/>
      <name val="Calibri"/>
      <family val="2"/>
      <scheme val="minor"/>
    </font>
    <font>
      <b/>
      <sz val="14"/>
      <color rgb="FFFF0000"/>
      <name val="Calibri"/>
      <family val="2"/>
      <scheme val="minor"/>
    </font>
    <font>
      <b/>
      <sz val="14"/>
      <color rgb="FF00B0F0"/>
      <name val="Calibri"/>
      <family val="2"/>
      <scheme val="minor"/>
    </font>
    <font>
      <b/>
      <sz val="10"/>
      <color rgb="FFFFFFFF"/>
      <name val="Calibri"/>
      <family val="2"/>
    </font>
    <font>
      <b/>
      <sz val="10"/>
      <name val="Calibri"/>
      <family val="2"/>
    </font>
    <font>
      <b/>
      <sz val="10"/>
      <color rgb="FF000000"/>
      <name val="Calibri"/>
      <family val="2"/>
    </font>
    <font>
      <sz val="10"/>
      <color rgb="FF000000"/>
      <name val="Calibri"/>
      <family val="2"/>
    </font>
    <font>
      <b/>
      <sz val="20"/>
      <color rgb="FF0099CC"/>
      <name val="Arial Narrow"/>
      <family val="2"/>
    </font>
    <font>
      <b/>
      <sz val="14"/>
      <color theme="0"/>
      <name val="FoCO"/>
    </font>
    <font>
      <b/>
      <sz val="14"/>
      <color theme="1"/>
      <name val="FoCO"/>
    </font>
    <font>
      <sz val="11"/>
      <color theme="1"/>
      <name val="FoCO"/>
    </font>
    <font>
      <sz val="16"/>
      <color theme="1"/>
      <name val="FoCO"/>
    </font>
    <font>
      <b/>
      <sz val="20"/>
      <color theme="0"/>
      <name val="FoCO"/>
    </font>
    <font>
      <b/>
      <sz val="16"/>
      <color theme="0"/>
      <name val="FoCO"/>
    </font>
    <font>
      <b/>
      <sz val="14"/>
      <color rgb="FF0075B0"/>
      <name val="FoCO"/>
    </font>
    <font>
      <sz val="11"/>
      <color rgb="FF0075B0"/>
      <name val="FoCO"/>
    </font>
    <font>
      <sz val="15"/>
      <color theme="1"/>
      <name val="FoCO"/>
    </font>
    <font>
      <b/>
      <sz val="11"/>
      <color theme="1"/>
      <name val="FoCO"/>
    </font>
    <font>
      <b/>
      <sz val="14"/>
      <color rgb="FFEE2C70"/>
      <name val="FoCO"/>
    </font>
    <font>
      <b/>
      <sz val="19"/>
      <color rgb="FFEE2C70"/>
      <name val="FoCO"/>
    </font>
    <font>
      <b/>
      <sz val="19"/>
      <color rgb="FF0075B0"/>
      <name val="FoCO"/>
    </font>
    <font>
      <sz val="18"/>
      <color theme="1"/>
      <name val="FoCO"/>
    </font>
    <font>
      <b/>
      <sz val="14"/>
      <color theme="0" tint="-0.34998626667073579"/>
      <name val="FoCO"/>
    </font>
    <font>
      <b/>
      <sz val="18"/>
      <color theme="0"/>
      <name val="FoCO"/>
    </font>
    <font>
      <sz val="11"/>
      <color rgb="FFEE2C70"/>
      <name val="FoCO"/>
    </font>
    <font>
      <sz val="12"/>
      <color rgb="FF0075B0"/>
      <name val="FoCO"/>
    </font>
    <font>
      <sz val="14"/>
      <color theme="1"/>
      <name val="FoCO"/>
    </font>
    <font>
      <b/>
      <sz val="14"/>
      <color rgb="FFFF0000"/>
      <name val="FoCO"/>
    </font>
    <font>
      <b/>
      <sz val="19"/>
      <color theme="0"/>
      <name val="FoCO"/>
    </font>
    <font>
      <b/>
      <sz val="14"/>
      <name val="FoCO"/>
    </font>
    <font>
      <b/>
      <sz val="16"/>
      <color theme="1"/>
      <name val="FoCO"/>
    </font>
    <font>
      <b/>
      <sz val="18"/>
      <color theme="1"/>
      <name val="FoCO"/>
    </font>
    <font>
      <u/>
      <sz val="11"/>
      <color theme="10"/>
      <name val="Calibri"/>
      <family val="2"/>
      <scheme val="minor"/>
    </font>
    <font>
      <i/>
      <sz val="11"/>
      <color theme="6" tint="-0.249977111117893"/>
      <name val="FoCO"/>
    </font>
    <font>
      <b/>
      <sz val="11"/>
      <color rgb="FF0070C0"/>
      <name val="FoCO"/>
    </font>
    <font>
      <b/>
      <sz val="16"/>
      <color rgb="FF0070C0"/>
      <name val="FoCO"/>
    </font>
    <font>
      <b/>
      <sz val="12"/>
      <color rgb="FF0070C0"/>
      <name val="FoCO"/>
    </font>
    <font>
      <b/>
      <u/>
      <sz val="14"/>
      <color theme="0"/>
      <name val="FoCO"/>
    </font>
    <font>
      <b/>
      <u/>
      <sz val="16"/>
      <color rgb="FF00B050"/>
      <name val="FoCO"/>
    </font>
    <font>
      <b/>
      <sz val="16"/>
      <color rgb="FF00B050"/>
      <name val="FoCO"/>
    </font>
    <font>
      <b/>
      <sz val="16"/>
      <color rgb="FF7030A0"/>
      <name val="FoCO"/>
    </font>
    <font>
      <b/>
      <i/>
      <sz val="16"/>
      <color rgb="FF0070C0"/>
      <name val="FoCO"/>
    </font>
    <font>
      <sz val="16"/>
      <color rgb="FFEE2C70"/>
      <name val="FoCO"/>
    </font>
  </fonts>
  <fills count="2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8585"/>
        <bgColor indexed="64"/>
      </patternFill>
    </fill>
    <fill>
      <patternFill patternType="solid">
        <fgColor rgb="FF00206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A6A6A6"/>
        <bgColor rgb="FF000000"/>
      </patternFill>
    </fill>
    <fill>
      <patternFill patternType="solid">
        <fgColor rgb="FFF2F2F2"/>
        <bgColor rgb="FF000000"/>
      </patternFill>
    </fill>
    <fill>
      <patternFill patternType="solid">
        <fgColor rgb="FFDDEBF7"/>
        <bgColor rgb="FF000000"/>
      </patternFill>
    </fill>
    <fill>
      <patternFill patternType="solid">
        <fgColor theme="4" tint="-0.249977111117893"/>
        <bgColor indexed="64"/>
      </patternFill>
    </fill>
    <fill>
      <patternFill patternType="solid">
        <fgColor theme="0" tint="-0.249977111117893"/>
        <bgColor indexed="64"/>
      </patternFill>
    </fill>
    <fill>
      <patternFill patternType="solid">
        <fgColor rgb="FF0099CC"/>
        <bgColor indexed="64"/>
      </patternFill>
    </fill>
    <fill>
      <patternFill patternType="solid">
        <fgColor rgb="FF6837C8"/>
        <bgColor indexed="64"/>
      </patternFill>
    </fill>
    <fill>
      <patternFill patternType="solid">
        <fgColor rgb="FFEE2C70"/>
        <bgColor indexed="64"/>
      </patternFill>
    </fill>
    <fill>
      <patternFill patternType="solid">
        <fgColor rgb="FF00AF3F"/>
        <bgColor indexed="64"/>
      </patternFill>
    </fill>
    <fill>
      <patternFill patternType="solid">
        <fgColor rgb="FFE8E8E8"/>
        <bgColor indexed="64"/>
      </patternFill>
    </fill>
    <fill>
      <patternFill patternType="solid">
        <fgColor rgb="FF00B050"/>
        <bgColor indexed="64"/>
      </patternFill>
    </fill>
    <fill>
      <patternFill patternType="solid">
        <fgColor rgb="FFFFCCCC"/>
        <bgColor indexed="64"/>
      </patternFill>
    </fill>
  </fills>
  <borders count="4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34998626667073579"/>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theme="0" tint="-4.9989318521683403E-2"/>
      </left>
      <right style="thin">
        <color indexed="64"/>
      </right>
      <top style="thin">
        <color indexed="64"/>
      </top>
      <bottom/>
      <diagonal/>
    </border>
    <border>
      <left style="hair">
        <color theme="0" tint="-4.9989318521683403E-2"/>
      </left>
      <right style="thin">
        <color indexed="64"/>
      </right>
      <top/>
      <bottom/>
      <diagonal/>
    </border>
    <border>
      <left style="hair">
        <color theme="0" tint="-4.9989318521683403E-2"/>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rgb="FFEE2C70"/>
      </left>
      <right style="dashed">
        <color rgb="FFEE2C70"/>
      </right>
      <top style="dashed">
        <color rgb="FFEE2C70"/>
      </top>
      <bottom style="dashed">
        <color rgb="FFEE2C70"/>
      </bottom>
      <diagonal/>
    </border>
    <border>
      <left style="dashed">
        <color rgb="FFEE2C70"/>
      </left>
      <right/>
      <top style="dashed">
        <color rgb="FFEE2C70"/>
      </top>
      <bottom style="dashed">
        <color rgb="FFEE2C70"/>
      </bottom>
      <diagonal/>
    </border>
    <border>
      <left/>
      <right style="dashed">
        <color rgb="FFEE2C70"/>
      </right>
      <top style="dashed">
        <color rgb="FFEE2C70"/>
      </top>
      <bottom style="dashed">
        <color rgb="FFEE2C70"/>
      </bottom>
      <diagonal/>
    </border>
    <border>
      <left/>
      <right/>
      <top style="thin">
        <color indexed="64"/>
      </top>
      <bottom style="thin">
        <color indexed="64"/>
      </bottom>
      <diagonal/>
    </border>
    <border>
      <left style="medium">
        <color rgb="FF0070C0"/>
      </left>
      <right style="thin">
        <color indexed="64"/>
      </right>
      <top style="medium">
        <color rgb="FF0070C0"/>
      </top>
      <bottom style="medium">
        <color rgb="FF0070C0"/>
      </bottom>
      <diagonal/>
    </border>
    <border>
      <left style="thin">
        <color indexed="64"/>
      </left>
      <right style="thin">
        <color indexed="64"/>
      </right>
      <top style="medium">
        <color rgb="FF0070C0"/>
      </top>
      <bottom style="medium">
        <color rgb="FF0070C0"/>
      </bottom>
      <diagonal/>
    </border>
    <border>
      <left style="thin">
        <color indexed="64"/>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cellStyleXfs>
  <cellXfs count="264">
    <xf numFmtId="0" fontId="0" fillId="0" borderId="0" xfId="0"/>
    <xf numFmtId="0" fontId="4" fillId="3" borderId="1" xfId="0" applyFont="1" applyFill="1" applyBorder="1" applyAlignment="1">
      <alignment horizontal="center" vertical="center" wrapText="1"/>
    </xf>
    <xf numFmtId="0" fontId="5" fillId="0" borderId="0" xfId="0" applyFont="1"/>
    <xf numFmtId="0" fontId="6" fillId="5" borderId="10" xfId="0" applyFont="1" applyFill="1"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0" borderId="0" xfId="0" applyFont="1"/>
    <xf numFmtId="0" fontId="9" fillId="0" borderId="0" xfId="0" applyFont="1"/>
    <xf numFmtId="0" fontId="5" fillId="0" borderId="0" xfId="0" applyFont="1" applyAlignment="1">
      <alignment horizontal="center" vertical="center"/>
    </xf>
    <xf numFmtId="0" fontId="9" fillId="0" borderId="0" xfId="0" applyFont="1" applyAlignment="1">
      <alignment horizontal="center" vertical="center"/>
    </xf>
    <xf numFmtId="171" fontId="0" fillId="0" borderId="0" xfId="0" applyNumberFormat="1"/>
    <xf numFmtId="0" fontId="10" fillId="8" borderId="7" xfId="0" applyFont="1" applyFill="1" applyBorder="1" applyAlignment="1">
      <alignment horizontal="center" vertical="center"/>
    </xf>
    <xf numFmtId="6" fontId="7" fillId="0" borderId="7" xfId="0" applyNumberFormat="1" applyFont="1" applyBorder="1"/>
    <xf numFmtId="0" fontId="2" fillId="2" borderId="13" xfId="0" applyFont="1" applyFill="1" applyBorder="1" applyAlignment="1">
      <alignment horizontal="center" vertical="center" wrapText="1"/>
    </xf>
    <xf numFmtId="0" fontId="8" fillId="0" borderId="7" xfId="0" applyFont="1" applyBorder="1" applyAlignment="1">
      <alignment horizontal="center"/>
    </xf>
    <xf numFmtId="0" fontId="7" fillId="0" borderId="7" xfId="0" applyFont="1" applyBorder="1"/>
    <xf numFmtId="0" fontId="10"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7" fillId="0" borderId="8" xfId="0" applyFont="1" applyBorder="1"/>
    <xf numFmtId="0" fontId="7" fillId="0" borderId="7" xfId="0" applyFont="1" applyBorder="1" applyAlignment="1">
      <alignment horizontal="center"/>
    </xf>
    <xf numFmtId="167" fontId="7" fillId="0" borderId="7" xfId="0" applyNumberFormat="1" applyFont="1" applyBorder="1"/>
    <xf numFmtId="165" fontId="13" fillId="0" borderId="2" xfId="1" applyNumberFormat="1" applyFont="1" applyFill="1" applyBorder="1"/>
    <xf numFmtId="165" fontId="13" fillId="4" borderId="2" xfId="1" applyNumberFormat="1" applyFont="1" applyFill="1" applyBorder="1"/>
    <xf numFmtId="0" fontId="8" fillId="12" borderId="7" xfId="0" applyFont="1" applyFill="1" applyBorder="1"/>
    <xf numFmtId="168" fontId="7" fillId="0" borderId="7" xfId="0" applyNumberFormat="1" applyFont="1" applyBorder="1" applyAlignment="1">
      <alignment horizontal="center" vertical="center"/>
    </xf>
    <xf numFmtId="164" fontId="7" fillId="0" borderId="0" xfId="0" applyNumberFormat="1" applyFont="1"/>
    <xf numFmtId="165" fontId="7" fillId="0" borderId="0" xfId="0" applyNumberFormat="1" applyFont="1"/>
    <xf numFmtId="43" fontId="7" fillId="0" borderId="0" xfId="0" applyNumberFormat="1" applyFont="1"/>
    <xf numFmtId="167" fontId="7" fillId="0" borderId="7" xfId="0" applyNumberFormat="1" applyFont="1" applyBorder="1" applyAlignment="1">
      <alignment horizontal="center"/>
    </xf>
    <xf numFmtId="169" fontId="7" fillId="0" borderId="0" xfId="0" applyNumberFormat="1" applyFont="1"/>
    <xf numFmtId="172" fontId="7" fillId="0" borderId="9" xfId="0" applyNumberFormat="1" applyFont="1" applyBorder="1" applyAlignment="1">
      <alignment horizontal="center" vertical="center"/>
    </xf>
    <xf numFmtId="165" fontId="7" fillId="0" borderId="7" xfId="1" applyNumberFormat="1" applyFont="1" applyFill="1" applyBorder="1"/>
    <xf numFmtId="0" fontId="6" fillId="0" borderId="0" xfId="0" applyFont="1" applyAlignment="1">
      <alignment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7" fillId="0" borderId="7" xfId="0" applyFont="1" applyBorder="1" applyAlignment="1">
      <alignmen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8" fillId="13" borderId="7" xfId="0" applyFont="1" applyFill="1" applyBorder="1"/>
    <xf numFmtId="0" fontId="0" fillId="0" borderId="0" xfId="0" quotePrefix="1"/>
    <xf numFmtId="0" fontId="3" fillId="0" borderId="0" xfId="0" applyFont="1"/>
    <xf numFmtId="0" fontId="6" fillId="0" borderId="0" xfId="0" applyFont="1"/>
    <xf numFmtId="173" fontId="7" fillId="0" borderId="0" xfId="0" applyNumberFormat="1" applyFont="1" applyAlignment="1">
      <alignment horizontal="center" vertical="center"/>
    </xf>
    <xf numFmtId="9" fontId="7" fillId="0" borderId="0" xfId="0" applyNumberFormat="1" applyFont="1"/>
    <xf numFmtId="0" fontId="10" fillId="8" borderId="7" xfId="0" applyFont="1" applyFill="1" applyBorder="1" applyAlignment="1">
      <alignment horizontal="center" vertical="center" wrapText="1"/>
    </xf>
    <xf numFmtId="173" fontId="8" fillId="9" borderId="7" xfId="0" applyNumberFormat="1" applyFont="1" applyFill="1" applyBorder="1" applyAlignment="1">
      <alignment horizontal="center" vertical="center" wrapText="1"/>
    </xf>
    <xf numFmtId="173" fontId="7" fillId="9" borderId="7" xfId="0" applyNumberFormat="1" applyFont="1" applyFill="1" applyBorder="1" applyAlignment="1">
      <alignment horizontal="center" vertical="center" wrapText="1"/>
    </xf>
    <xf numFmtId="0" fontId="7" fillId="0" borderId="0" xfId="0" applyFont="1" applyAlignment="1">
      <alignment horizontal="center" vertical="center" wrapText="1"/>
    </xf>
    <xf numFmtId="173" fontId="12" fillId="3" borderId="7" xfId="0" applyNumberFormat="1" applyFont="1" applyFill="1" applyBorder="1" applyAlignment="1">
      <alignment horizontal="center" vertical="center" wrapText="1"/>
    </xf>
    <xf numFmtId="9" fontId="8" fillId="10" borderId="7" xfId="0" applyNumberFormat="1" applyFont="1" applyFill="1" applyBorder="1" applyAlignment="1">
      <alignment horizontal="center" vertical="center" wrapText="1"/>
    </xf>
    <xf numFmtId="173" fontId="7" fillId="0" borderId="7" xfId="0" applyNumberFormat="1" applyFont="1" applyBorder="1" applyAlignment="1">
      <alignment horizontal="center" vertical="center"/>
    </xf>
    <xf numFmtId="168" fontId="0" fillId="0" borderId="3" xfId="0" applyNumberFormat="1" applyBorder="1" applyAlignment="1">
      <alignment horizontal="center" vertical="center"/>
    </xf>
    <xf numFmtId="170" fontId="7" fillId="0" borderId="7" xfId="0" applyNumberFormat="1" applyFont="1" applyBorder="1"/>
    <xf numFmtId="171" fontId="9" fillId="0" borderId="0" xfId="2" applyNumberFormat="1" applyFont="1" applyBorder="1" applyAlignment="1">
      <alignment horizontal="center" vertical="center"/>
    </xf>
    <xf numFmtId="0" fontId="6" fillId="0" borderId="7" xfId="0" applyFont="1" applyBorder="1" applyAlignment="1">
      <alignment horizontal="center" vertical="center"/>
    </xf>
    <xf numFmtId="0" fontId="9" fillId="6" borderId="14"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5" xfId="0" applyFont="1" applyFill="1" applyBorder="1" applyAlignment="1">
      <alignment horizontal="center" vertical="center"/>
    </xf>
    <xf numFmtId="0" fontId="3" fillId="5" borderId="7" xfId="0" applyFont="1" applyFill="1" applyBorder="1" applyAlignment="1">
      <alignment horizontal="center" vertical="center" wrapText="1"/>
    </xf>
    <xf numFmtId="171" fontId="6" fillId="0" borderId="7" xfId="0" applyNumberFormat="1" applyFont="1" applyBorder="1" applyAlignment="1">
      <alignment horizontal="center" vertical="center"/>
    </xf>
    <xf numFmtId="170" fontId="6" fillId="7" borderId="7" xfId="3" applyNumberFormat="1" applyFont="1" applyFill="1" applyBorder="1" applyAlignment="1">
      <alignment horizontal="center" vertical="center"/>
    </xf>
    <xf numFmtId="170" fontId="6" fillId="6" borderId="7" xfId="3" applyNumberFormat="1" applyFont="1" applyFill="1" applyBorder="1" applyAlignment="1">
      <alignment horizontal="center" vertical="center"/>
    </xf>
    <xf numFmtId="14" fontId="6" fillId="0" borderId="14" xfId="0" applyNumberFormat="1" applyFont="1" applyBorder="1" applyAlignment="1">
      <alignment horizontal="center" vertical="center"/>
    </xf>
    <xf numFmtId="14" fontId="6" fillId="0" borderId="16" xfId="0" applyNumberFormat="1" applyFont="1" applyBorder="1" applyAlignment="1">
      <alignment horizontal="center" vertical="center"/>
    </xf>
    <xf numFmtId="14" fontId="6" fillId="0" borderId="15" xfId="0" applyNumberFormat="1" applyFont="1" applyBorder="1" applyAlignment="1">
      <alignment horizontal="center" vertical="center"/>
    </xf>
    <xf numFmtId="170" fontId="6" fillId="6" borderId="0" xfId="3" applyNumberFormat="1" applyFont="1" applyFill="1" applyBorder="1" applyAlignment="1">
      <alignment horizontal="center" vertical="center"/>
    </xf>
    <xf numFmtId="171" fontId="6" fillId="0" borderId="7" xfId="3" applyNumberFormat="1" applyFont="1" applyBorder="1" applyAlignment="1">
      <alignment horizontal="center" vertical="center"/>
    </xf>
    <xf numFmtId="170" fontId="6" fillId="7" borderId="8" xfId="3" applyNumberFormat="1" applyFont="1" applyFill="1" applyBorder="1" applyAlignment="1">
      <alignment horizontal="center" vertical="center"/>
    </xf>
    <xf numFmtId="170" fontId="6" fillId="6" borderId="14" xfId="3" applyNumberFormat="1" applyFont="1" applyFill="1" applyBorder="1" applyAlignment="1">
      <alignment horizontal="center" vertical="center"/>
    </xf>
    <xf numFmtId="170" fontId="6" fillId="7" borderId="14" xfId="3" applyNumberFormat="1" applyFont="1" applyFill="1" applyBorder="1" applyAlignment="1">
      <alignment horizontal="center" vertical="center"/>
    </xf>
    <xf numFmtId="171" fontId="6" fillId="0" borderId="15" xfId="0" applyNumberFormat="1" applyFont="1" applyBorder="1" applyAlignment="1">
      <alignment horizontal="center" vertical="center"/>
    </xf>
    <xf numFmtId="171" fontId="9" fillId="0" borderId="17" xfId="2" applyNumberFormat="1" applyFont="1" applyBorder="1" applyAlignment="1">
      <alignment horizontal="center" vertical="center"/>
    </xf>
    <xf numFmtId="171" fontId="9" fillId="0" borderId="20" xfId="2" applyNumberFormat="1" applyFont="1" applyBorder="1" applyAlignment="1">
      <alignment horizontal="center" vertical="center"/>
    </xf>
    <xf numFmtId="171" fontId="9" fillId="0" borderId="18" xfId="2" applyNumberFormat="1" applyFont="1" applyBorder="1" applyAlignment="1">
      <alignment horizontal="center" vertical="center"/>
    </xf>
    <xf numFmtId="171" fontId="9" fillId="0" borderId="21" xfId="2" applyNumberFormat="1" applyFont="1" applyBorder="1" applyAlignment="1">
      <alignment horizontal="center" vertical="center"/>
    </xf>
    <xf numFmtId="171" fontId="9" fillId="0" borderId="19" xfId="2" applyNumberFormat="1" applyFont="1" applyBorder="1" applyAlignment="1">
      <alignment horizontal="center" vertical="center"/>
    </xf>
    <xf numFmtId="171" fontId="9" fillId="0" borderId="22" xfId="2" applyNumberFormat="1" applyFont="1" applyBorder="1" applyAlignment="1">
      <alignment horizontal="center" vertical="center"/>
    </xf>
    <xf numFmtId="171" fontId="9" fillId="0" borderId="23" xfId="2" applyNumberFormat="1" applyFont="1" applyBorder="1" applyAlignment="1">
      <alignment horizontal="center" vertical="center"/>
    </xf>
    <xf numFmtId="171" fontId="9" fillId="0" borderId="24" xfId="2" applyNumberFormat="1" applyFont="1" applyBorder="1" applyAlignment="1">
      <alignment horizontal="center" vertical="center"/>
    </xf>
    <xf numFmtId="0" fontId="8" fillId="14" borderId="7" xfId="0" applyFont="1" applyFill="1" applyBorder="1"/>
    <xf numFmtId="165" fontId="7" fillId="14" borderId="7" xfId="1" applyNumberFormat="1" applyFont="1" applyFill="1" applyBorder="1"/>
    <xf numFmtId="171" fontId="9" fillId="0" borderId="25" xfId="2" applyNumberFormat="1" applyFont="1" applyBorder="1" applyAlignment="1">
      <alignment horizontal="center" vertical="center"/>
    </xf>
    <xf numFmtId="171" fontId="9" fillId="0" borderId="26" xfId="2" applyNumberFormat="1" applyFont="1" applyBorder="1" applyAlignment="1">
      <alignment horizontal="center" vertical="center"/>
    </xf>
    <xf numFmtId="171" fontId="9" fillId="0" borderId="27" xfId="2" applyNumberFormat="1" applyFont="1" applyBorder="1" applyAlignment="1">
      <alignment horizontal="center" vertical="center"/>
    </xf>
    <xf numFmtId="173" fontId="0" fillId="0" borderId="0" xfId="0" applyNumberFormat="1"/>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6" fillId="11" borderId="19" xfId="0" applyFont="1" applyFill="1" applyBorder="1" applyAlignment="1">
      <alignment horizontal="center" vertical="center"/>
    </xf>
    <xf numFmtId="171" fontId="9" fillId="11" borderId="17" xfId="2" applyNumberFormat="1" applyFont="1" applyFill="1" applyBorder="1" applyAlignment="1">
      <alignment horizontal="center" vertical="center"/>
    </xf>
    <xf numFmtId="171" fontId="9" fillId="11" borderId="23" xfId="2" applyNumberFormat="1" applyFont="1" applyFill="1" applyBorder="1" applyAlignment="1">
      <alignment horizontal="center" vertical="center"/>
    </xf>
    <xf numFmtId="171" fontId="9" fillId="11" borderId="18" xfId="2" applyNumberFormat="1" applyFont="1" applyFill="1" applyBorder="1" applyAlignment="1">
      <alignment horizontal="center" vertical="center"/>
    </xf>
    <xf numFmtId="171" fontId="9" fillId="11" borderId="0" xfId="2" applyNumberFormat="1" applyFont="1" applyFill="1" applyBorder="1" applyAlignment="1">
      <alignment horizontal="center" vertical="center"/>
    </xf>
    <xf numFmtId="171" fontId="9" fillId="11" borderId="19" xfId="2" applyNumberFormat="1" applyFont="1" applyFill="1" applyBorder="1" applyAlignment="1">
      <alignment horizontal="center" vertical="center"/>
    </xf>
    <xf numFmtId="171" fontId="9" fillId="11" borderId="24" xfId="2" applyNumberFormat="1" applyFont="1" applyFill="1" applyBorder="1" applyAlignment="1">
      <alignment horizontal="center" vertical="center"/>
    </xf>
    <xf numFmtId="0" fontId="6" fillId="11" borderId="14" xfId="0" applyFont="1" applyFill="1" applyBorder="1" applyAlignment="1">
      <alignment horizontal="center" vertical="center"/>
    </xf>
    <xf numFmtId="0" fontId="6" fillId="11" borderId="15" xfId="0" applyFont="1" applyFill="1" applyBorder="1" applyAlignment="1">
      <alignment horizontal="center" vertical="center"/>
    </xf>
    <xf numFmtId="174" fontId="0" fillId="0" borderId="0" xfId="0" applyNumberFormat="1"/>
    <xf numFmtId="0" fontId="16" fillId="15" borderId="7" xfId="0" applyFont="1" applyFill="1" applyBorder="1" applyAlignment="1">
      <alignment horizontal="center" vertical="center" wrapText="1"/>
    </xf>
    <xf numFmtId="0" fontId="17" fillId="16" borderId="7" xfId="0" applyFont="1" applyFill="1" applyBorder="1" applyAlignment="1">
      <alignment horizontal="center" vertical="center" wrapText="1"/>
    </xf>
    <xf numFmtId="0" fontId="18" fillId="17" borderId="7" xfId="0" applyFont="1" applyFill="1" applyBorder="1" applyAlignment="1">
      <alignment horizontal="center" vertical="center"/>
    </xf>
    <xf numFmtId="165" fontId="19" fillId="0" borderId="7" xfId="1" applyNumberFormat="1" applyFont="1" applyFill="1" applyBorder="1"/>
    <xf numFmtId="0" fontId="10" fillId="19" borderId="7" xfId="0" applyFont="1" applyFill="1" applyBorder="1" applyAlignment="1">
      <alignment horizontal="center" vertical="center"/>
    </xf>
    <xf numFmtId="2" fontId="7" fillId="0" borderId="7" xfId="0" applyNumberFormat="1" applyFont="1" applyBorder="1" applyAlignment="1">
      <alignment horizontal="center"/>
    </xf>
    <xf numFmtId="2" fontId="7" fillId="0" borderId="7" xfId="0" applyNumberFormat="1" applyFont="1" applyBorder="1" applyAlignment="1">
      <alignment horizontal="center" vertical="center"/>
    </xf>
    <xf numFmtId="0" fontId="8" fillId="3" borderId="7" xfId="0" applyFont="1" applyFill="1" applyBorder="1" applyAlignment="1">
      <alignment horizontal="center" vertical="center"/>
    </xf>
    <xf numFmtId="0" fontId="8" fillId="5" borderId="7"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7" xfId="0" applyFont="1" applyBorder="1" applyAlignment="1">
      <alignment horizontal="center" vertical="center" wrapText="1"/>
    </xf>
    <xf numFmtId="0" fontId="8" fillId="13" borderId="7" xfId="0" applyFont="1" applyFill="1" applyBorder="1" applyAlignment="1">
      <alignment horizontal="center" vertical="center"/>
    </xf>
    <xf numFmtId="0" fontId="22" fillId="11" borderId="29" xfId="0" applyFont="1" applyFill="1" applyBorder="1" applyAlignment="1" applyProtection="1">
      <alignment horizontal="center"/>
      <protection locked="0"/>
    </xf>
    <xf numFmtId="14" fontId="22" fillId="11" borderId="29" xfId="0" applyNumberFormat="1" applyFont="1" applyFill="1" applyBorder="1" applyAlignment="1" applyProtection="1">
      <alignment horizontal="center"/>
      <protection locked="0"/>
    </xf>
    <xf numFmtId="10" fontId="22" fillId="11" borderId="29" xfId="0" applyNumberFormat="1" applyFont="1" applyFill="1" applyBorder="1" applyAlignment="1" applyProtection="1">
      <alignment horizontal="center"/>
      <protection locked="0"/>
    </xf>
    <xf numFmtId="0" fontId="21" fillId="23" borderId="30" xfId="0" applyFont="1" applyFill="1" applyBorder="1" applyAlignment="1">
      <alignment horizontal="center"/>
    </xf>
    <xf numFmtId="0" fontId="23" fillId="0" borderId="0" xfId="0" applyFont="1"/>
    <xf numFmtId="0" fontId="23" fillId="11" borderId="0" xfId="0" applyFont="1" applyFill="1"/>
    <xf numFmtId="0" fontId="30" fillId="0" borderId="0" xfId="0" applyFont="1"/>
    <xf numFmtId="0" fontId="22" fillId="11" borderId="0" xfId="0" applyFont="1" applyFill="1" applyAlignment="1">
      <alignment horizontal="center"/>
    </xf>
    <xf numFmtId="14" fontId="22" fillId="11" borderId="0" xfId="0" applyNumberFormat="1" applyFont="1" applyFill="1" applyAlignment="1">
      <alignment horizontal="center"/>
    </xf>
    <xf numFmtId="0" fontId="23" fillId="0" borderId="0" xfId="0" applyFont="1" applyAlignment="1">
      <alignment wrapText="1"/>
    </xf>
    <xf numFmtId="0" fontId="21" fillId="20" borderId="11" xfId="0" applyFont="1" applyFill="1" applyBorder="1" applyAlignment="1">
      <alignment horizontal="center" vertical="center" wrapText="1"/>
    </xf>
    <xf numFmtId="0" fontId="21" fillId="20" borderId="7" xfId="0" applyFont="1" applyFill="1" applyBorder="1" applyAlignment="1">
      <alignment horizontal="center" vertical="center" wrapText="1"/>
    </xf>
    <xf numFmtId="0" fontId="24" fillId="0" borderId="0" xfId="0" applyFont="1" applyAlignment="1">
      <alignment horizontal="center" vertical="center"/>
    </xf>
    <xf numFmtId="0" fontId="31" fillId="11" borderId="7" xfId="0" applyFont="1" applyFill="1" applyBorder="1" applyAlignment="1">
      <alignment horizontal="center" vertical="center"/>
    </xf>
    <xf numFmtId="170" fontId="32" fillId="11" borderId="7" xfId="3" applyNumberFormat="1" applyFont="1" applyFill="1" applyBorder="1" applyAlignment="1" applyProtection="1">
      <alignment horizontal="center" vertical="center"/>
    </xf>
    <xf numFmtId="0" fontId="0" fillId="0" borderId="18" xfId="0" applyBorder="1"/>
    <xf numFmtId="0" fontId="24" fillId="0" borderId="0" xfId="0" applyFont="1"/>
    <xf numFmtId="0" fontId="27" fillId="5" borderId="7" xfId="0" applyFont="1" applyFill="1" applyBorder="1" applyAlignment="1">
      <alignment horizontal="center" vertical="center"/>
    </xf>
    <xf numFmtId="173" fontId="23" fillId="0" borderId="0" xfId="0" applyNumberFormat="1" applyFont="1"/>
    <xf numFmtId="0" fontId="28" fillId="0" borderId="31" xfId="0" applyFont="1" applyBorder="1" applyAlignment="1">
      <alignment horizontal="center" vertical="center"/>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28" fillId="0" borderId="31" xfId="0" applyFont="1" applyBorder="1" applyAlignment="1">
      <alignment horizontal="center" vertical="center" wrapText="1"/>
    </xf>
    <xf numFmtId="170" fontId="21" fillId="21" borderId="20" xfId="3" applyNumberFormat="1" applyFont="1" applyFill="1" applyBorder="1" applyAlignment="1" applyProtection="1">
      <alignment horizontal="center" vertical="center"/>
    </xf>
    <xf numFmtId="170" fontId="21" fillId="21" borderId="14" xfId="3" applyNumberFormat="1" applyFont="1" applyFill="1" applyBorder="1" applyAlignment="1" applyProtection="1">
      <alignment horizontal="center" vertical="center"/>
    </xf>
    <xf numFmtId="171" fontId="29" fillId="24" borderId="14" xfId="2" applyNumberFormat="1" applyFont="1" applyFill="1" applyBorder="1" applyAlignment="1" applyProtection="1">
      <alignment horizontal="center" vertical="center"/>
    </xf>
    <xf numFmtId="171" fontId="29" fillId="24" borderId="16" xfId="2" applyNumberFormat="1" applyFont="1" applyFill="1" applyBorder="1" applyAlignment="1" applyProtection="1">
      <alignment horizontal="center" vertical="center"/>
    </xf>
    <xf numFmtId="0" fontId="22" fillId="24" borderId="14" xfId="0" applyFont="1" applyFill="1" applyBorder="1" applyAlignment="1" applyProtection="1">
      <alignment horizontal="center" vertical="center"/>
      <protection locked="0"/>
    </xf>
    <xf numFmtId="0" fontId="22" fillId="24" borderId="16" xfId="0" applyFont="1" applyFill="1" applyBorder="1" applyAlignment="1" applyProtection="1">
      <alignment horizontal="center" vertical="center"/>
      <protection locked="0"/>
    </xf>
    <xf numFmtId="0" fontId="22" fillId="24" borderId="15" xfId="0" applyFont="1" applyFill="1" applyBorder="1" applyAlignment="1" applyProtection="1">
      <alignment horizontal="center" vertical="center"/>
      <protection locked="0"/>
    </xf>
    <xf numFmtId="171" fontId="33" fillId="5" borderId="7" xfId="0" applyNumberFormat="1" applyFont="1" applyFill="1" applyBorder="1" applyAlignment="1">
      <alignment horizontal="center" vertical="center"/>
    </xf>
    <xf numFmtId="0" fontId="34" fillId="11" borderId="14" xfId="0" applyFont="1" applyFill="1" applyBorder="1" applyAlignment="1" applyProtection="1">
      <alignment horizontal="center" vertical="center"/>
      <protection locked="0"/>
    </xf>
    <xf numFmtId="0" fontId="34" fillId="11" borderId="16" xfId="0" applyFont="1" applyFill="1" applyBorder="1" applyAlignment="1" applyProtection="1">
      <alignment horizontal="center" vertical="center"/>
      <protection locked="0"/>
    </xf>
    <xf numFmtId="0" fontId="34" fillId="11" borderId="15" xfId="0" applyFont="1" applyFill="1" applyBorder="1" applyAlignment="1" applyProtection="1">
      <alignment horizontal="center" vertical="center"/>
      <protection locked="0"/>
    </xf>
    <xf numFmtId="171" fontId="29" fillId="24" borderId="16" xfId="2" applyNumberFormat="1" applyFont="1" applyFill="1" applyBorder="1" applyAlignment="1">
      <alignment horizontal="center" vertical="center"/>
    </xf>
    <xf numFmtId="170" fontId="35" fillId="5" borderId="7" xfId="3" applyNumberFormat="1" applyFont="1" applyFill="1" applyBorder="1" applyAlignment="1" applyProtection="1">
      <alignment horizontal="center" vertical="center"/>
    </xf>
    <xf numFmtId="0" fontId="37" fillId="0" borderId="0" xfId="0" applyFont="1"/>
    <xf numFmtId="0" fontId="38" fillId="0" borderId="31" xfId="0" applyFont="1" applyBorder="1" applyAlignment="1">
      <alignment horizontal="center" vertical="center"/>
    </xf>
    <xf numFmtId="0" fontId="38" fillId="0" borderId="31" xfId="0" applyFont="1" applyBorder="1" applyAlignment="1">
      <alignment horizontal="center" vertical="center" wrapText="1"/>
    </xf>
    <xf numFmtId="0" fontId="39" fillId="11" borderId="14" xfId="0" applyFont="1" applyFill="1" applyBorder="1" applyAlignment="1" applyProtection="1">
      <alignment horizontal="center" vertical="center"/>
      <protection locked="0"/>
    </xf>
    <xf numFmtId="0" fontId="39" fillId="11" borderId="16" xfId="0" applyFont="1" applyFill="1" applyBorder="1" applyAlignment="1" applyProtection="1">
      <alignment horizontal="center" vertical="center"/>
      <protection locked="0"/>
    </xf>
    <xf numFmtId="0" fontId="39" fillId="11" borderId="15" xfId="0" applyFont="1" applyFill="1" applyBorder="1" applyAlignment="1" applyProtection="1">
      <alignment horizontal="center" vertical="center"/>
      <protection locked="0"/>
    </xf>
    <xf numFmtId="0" fontId="43" fillId="0" borderId="14" xfId="0" applyFont="1" applyBorder="1" applyAlignment="1" applyProtection="1">
      <alignment horizontal="center" vertical="center"/>
      <protection locked="0"/>
    </xf>
    <xf numFmtId="0" fontId="43" fillId="0" borderId="16" xfId="0" applyFont="1" applyBorder="1" applyAlignment="1" applyProtection="1">
      <alignment horizontal="center" vertical="center"/>
      <protection locked="0"/>
    </xf>
    <xf numFmtId="0" fontId="43"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4" fillId="0" borderId="0" xfId="0" applyFont="1" applyAlignment="1" applyProtection="1">
      <alignment horizontal="center" vertical="center"/>
      <protection hidden="1"/>
    </xf>
    <xf numFmtId="0" fontId="22" fillId="11" borderId="15" xfId="0" applyFont="1" applyFill="1" applyBorder="1" applyAlignment="1" applyProtection="1">
      <alignment horizontal="center" vertical="center"/>
      <protection hidden="1"/>
    </xf>
    <xf numFmtId="171" fontId="44" fillId="0" borderId="14" xfId="0" applyNumberFormat="1" applyFont="1" applyBorder="1" applyAlignment="1" applyProtection="1">
      <alignment horizontal="center" vertical="center"/>
      <protection hidden="1"/>
    </xf>
    <xf numFmtId="0" fontId="0" fillId="0" borderId="0" xfId="0" applyProtection="1">
      <protection hidden="1"/>
    </xf>
    <xf numFmtId="0" fontId="22" fillId="6" borderId="8" xfId="0" applyFont="1" applyFill="1" applyBorder="1" applyAlignment="1" applyProtection="1">
      <alignment horizontal="center" vertical="center"/>
      <protection hidden="1"/>
    </xf>
    <xf numFmtId="170" fontId="44" fillId="6" borderId="8" xfId="3" applyNumberFormat="1" applyFont="1" applyFill="1" applyBorder="1" applyAlignment="1" applyProtection="1">
      <alignment horizontal="center" vertical="center"/>
      <protection hidden="1"/>
    </xf>
    <xf numFmtId="170" fontId="44" fillId="6" borderId="11" xfId="3" applyNumberFormat="1" applyFont="1" applyFill="1" applyBorder="1" applyAlignment="1" applyProtection="1">
      <alignment horizontal="center" vertical="center"/>
      <protection hidden="1"/>
    </xf>
    <xf numFmtId="0" fontId="0" fillId="0" borderId="18" xfId="0" applyBorder="1" applyProtection="1">
      <protection hidden="1"/>
    </xf>
    <xf numFmtId="0" fontId="24" fillId="0" borderId="0" xfId="0" applyFont="1" applyProtection="1">
      <protection hidden="1"/>
    </xf>
    <xf numFmtId="0" fontId="23" fillId="0" borderId="0" xfId="0" applyFont="1" applyProtection="1">
      <protection hidden="1"/>
    </xf>
    <xf numFmtId="170" fontId="21" fillId="6" borderId="7" xfId="3" applyNumberFormat="1" applyFont="1" applyFill="1" applyBorder="1" applyAlignment="1" applyProtection="1">
      <alignment horizontal="center" vertical="center"/>
      <protection hidden="1"/>
    </xf>
    <xf numFmtId="0" fontId="28" fillId="0" borderId="31" xfId="0" applyFont="1" applyBorder="1" applyAlignment="1" applyProtection="1">
      <alignment horizontal="center" vertical="center"/>
      <protection hidden="1"/>
    </xf>
    <xf numFmtId="0" fontId="27" fillId="0" borderId="32" xfId="0" applyFont="1" applyBorder="1" applyAlignment="1" applyProtection="1">
      <alignment horizontal="left" vertical="center" wrapText="1"/>
      <protection hidden="1"/>
    </xf>
    <xf numFmtId="0" fontId="27" fillId="0" borderId="33" xfId="0" applyFont="1" applyBorder="1" applyAlignment="1" applyProtection="1">
      <alignment horizontal="left" vertical="center" wrapText="1"/>
      <protection hidden="1"/>
    </xf>
    <xf numFmtId="0" fontId="38" fillId="0" borderId="31" xfId="0" applyFont="1" applyBorder="1" applyAlignment="1" applyProtection="1">
      <alignment horizontal="center" vertical="center"/>
      <protection hidden="1"/>
    </xf>
    <xf numFmtId="0" fontId="38" fillId="0" borderId="31" xfId="0" applyFont="1" applyBorder="1" applyAlignment="1" applyProtection="1">
      <alignment horizontal="center" vertical="center" wrapText="1"/>
      <protection hidden="1"/>
    </xf>
    <xf numFmtId="0" fontId="28" fillId="0" borderId="31" xfId="0" applyFont="1" applyBorder="1" applyAlignment="1" applyProtection="1">
      <alignment horizontal="center" vertical="center" wrapText="1"/>
      <protection hidden="1"/>
    </xf>
    <xf numFmtId="171" fontId="29" fillId="24" borderId="14" xfId="2" applyNumberFormat="1" applyFont="1" applyFill="1" applyBorder="1" applyAlignment="1" applyProtection="1">
      <alignment horizontal="center" vertical="center"/>
      <protection hidden="1"/>
    </xf>
    <xf numFmtId="171" fontId="29" fillId="24" borderId="16" xfId="2" applyNumberFormat="1" applyFont="1" applyFill="1" applyBorder="1" applyAlignment="1" applyProtection="1">
      <alignment horizontal="center" vertical="center"/>
      <protection hidden="1"/>
    </xf>
    <xf numFmtId="0" fontId="30" fillId="0" borderId="0" xfId="0" applyFont="1" applyProtection="1">
      <protection hidden="1"/>
    </xf>
    <xf numFmtId="0" fontId="23" fillId="11" borderId="0" xfId="0" applyFont="1" applyFill="1" applyProtection="1">
      <protection hidden="1"/>
    </xf>
    <xf numFmtId="0" fontId="22" fillId="11" borderId="0" xfId="0" applyFont="1" applyFill="1" applyAlignment="1" applyProtection="1">
      <alignment horizontal="center"/>
      <protection hidden="1"/>
    </xf>
    <xf numFmtId="14" fontId="22" fillId="11" borderId="0" xfId="0" applyNumberFormat="1" applyFont="1" applyFill="1" applyAlignment="1" applyProtection="1">
      <alignment horizontal="center"/>
      <protection hidden="1"/>
    </xf>
    <xf numFmtId="0" fontId="23" fillId="0" borderId="0" xfId="0" applyFont="1" applyAlignment="1" applyProtection="1">
      <alignment wrapText="1"/>
      <protection hidden="1"/>
    </xf>
    <xf numFmtId="0" fontId="7" fillId="0" borderId="0" xfId="0" applyFont="1" applyProtection="1">
      <protection hidden="1"/>
    </xf>
    <xf numFmtId="170" fontId="21" fillId="21" borderId="20" xfId="3" applyNumberFormat="1" applyFont="1" applyFill="1" applyBorder="1" applyAlignment="1" applyProtection="1">
      <alignment horizontal="center" vertical="center"/>
      <protection hidden="1"/>
    </xf>
    <xf numFmtId="170" fontId="21" fillId="21" borderId="14" xfId="3" applyNumberFormat="1" applyFont="1" applyFill="1" applyBorder="1" applyAlignment="1" applyProtection="1">
      <alignment horizontal="center" vertical="center"/>
      <protection hidden="1"/>
    </xf>
    <xf numFmtId="0" fontId="21" fillId="23" borderId="30" xfId="0" applyFont="1" applyFill="1" applyBorder="1" applyAlignment="1" applyProtection="1">
      <alignment horizontal="center"/>
      <protection hidden="1"/>
    </xf>
    <xf numFmtId="171" fontId="22" fillId="0" borderId="14" xfId="0" applyNumberFormat="1" applyFont="1" applyBorder="1" applyAlignment="1" applyProtection="1">
      <alignment horizontal="center" vertical="center"/>
      <protection hidden="1"/>
    </xf>
    <xf numFmtId="170" fontId="22" fillId="6" borderId="8" xfId="3" applyNumberFormat="1" applyFont="1" applyFill="1" applyBorder="1" applyAlignment="1" applyProtection="1">
      <alignment horizontal="center" vertical="center"/>
      <protection hidden="1"/>
    </xf>
    <xf numFmtId="170" fontId="22" fillId="6" borderId="11" xfId="3" applyNumberFormat="1" applyFont="1" applyFill="1" applyBorder="1" applyAlignment="1" applyProtection="1">
      <alignment horizontal="center" vertical="center"/>
      <protection hidden="1"/>
    </xf>
    <xf numFmtId="173" fontId="0" fillId="0" borderId="0" xfId="0" applyNumberFormat="1" applyProtection="1">
      <protection hidden="1"/>
    </xf>
    <xf numFmtId="0" fontId="28" fillId="26" borderId="31" xfId="0" applyFont="1" applyFill="1" applyBorder="1" applyAlignment="1" applyProtection="1">
      <alignment horizontal="center" vertical="center"/>
      <protection hidden="1"/>
    </xf>
    <xf numFmtId="0" fontId="0" fillId="11" borderId="0" xfId="0" applyFill="1" applyAlignment="1" applyProtection="1">
      <alignment wrapText="1"/>
      <protection hidden="1"/>
    </xf>
    <xf numFmtId="0" fontId="6" fillId="0" borderId="0" xfId="0" applyFont="1" applyAlignment="1" applyProtection="1">
      <alignment horizontal="center"/>
      <protection hidden="1"/>
    </xf>
    <xf numFmtId="14" fontId="6" fillId="0" borderId="0" xfId="0" applyNumberFormat="1" applyFont="1" applyAlignment="1" applyProtection="1">
      <alignment horizontal="center"/>
      <protection hidden="1"/>
    </xf>
    <xf numFmtId="0" fontId="23" fillId="0" borderId="0" xfId="0" applyFont="1" applyAlignment="1" applyProtection="1">
      <alignment horizontal="left" vertical="center"/>
      <protection hidden="1"/>
    </xf>
    <xf numFmtId="0" fontId="0" fillId="11" borderId="0" xfId="0" applyFill="1" applyAlignment="1" applyProtection="1">
      <alignment horizontal="left" vertical="center" wrapText="1"/>
      <protection hidden="1"/>
    </xf>
    <xf numFmtId="0" fontId="5" fillId="0" borderId="0" xfId="0" applyFont="1" applyProtection="1">
      <protection hidden="1"/>
    </xf>
    <xf numFmtId="0" fontId="21" fillId="25" borderId="30" xfId="0" applyFont="1" applyFill="1" applyBorder="1" applyAlignment="1" applyProtection="1">
      <alignment horizontal="center"/>
      <protection hidden="1"/>
    </xf>
    <xf numFmtId="0" fontId="45" fillId="0" borderId="0" xfId="4"/>
    <xf numFmtId="0" fontId="46" fillId="11" borderId="0" xfId="0" applyFont="1" applyFill="1" applyProtection="1">
      <protection hidden="1"/>
    </xf>
    <xf numFmtId="0" fontId="47" fillId="0" borderId="0" xfId="0" applyFont="1" applyProtection="1">
      <protection hidden="1"/>
    </xf>
    <xf numFmtId="0" fontId="50" fillId="20" borderId="11" xfId="0" applyFont="1" applyFill="1" applyBorder="1" applyAlignment="1" applyProtection="1">
      <alignment horizontal="center" vertical="center" wrapText="1"/>
      <protection hidden="1"/>
    </xf>
    <xf numFmtId="0" fontId="50" fillId="20" borderId="7" xfId="0" applyFont="1" applyFill="1" applyBorder="1" applyAlignment="1" applyProtection="1">
      <alignment horizontal="center" vertical="center" wrapText="1"/>
      <protection hidden="1"/>
    </xf>
    <xf numFmtId="0" fontId="43" fillId="0" borderId="0" xfId="0" applyFont="1" applyProtection="1">
      <protection hidden="1"/>
    </xf>
    <xf numFmtId="0" fontId="48" fillId="0" borderId="0" xfId="0" applyFont="1" applyProtection="1">
      <protection hidden="1"/>
    </xf>
    <xf numFmtId="0" fontId="48" fillId="0" borderId="0" xfId="0" applyFont="1" applyAlignment="1" applyProtection="1">
      <alignment horizontal="left" vertical="center"/>
      <protection hidden="1"/>
    </xf>
    <xf numFmtId="170" fontId="21" fillId="6" borderId="0" xfId="3" applyNumberFormat="1" applyFont="1" applyFill="1" applyBorder="1" applyAlignment="1" applyProtection="1">
      <alignment horizontal="center" vertical="center"/>
      <protection hidden="1"/>
    </xf>
    <xf numFmtId="0" fontId="37" fillId="0" borderId="31" xfId="0" applyFont="1" applyBorder="1" applyAlignment="1" applyProtection="1">
      <alignment horizontal="center" vertical="center"/>
      <protection hidden="1"/>
    </xf>
    <xf numFmtId="0" fontId="55" fillId="0" borderId="0" xfId="0" applyFont="1" applyProtection="1">
      <protection hidden="1"/>
    </xf>
    <xf numFmtId="0" fontId="27" fillId="0" borderId="31" xfId="0" applyFont="1" applyBorder="1" applyAlignment="1">
      <alignment horizontal="left" vertical="center" wrapText="1"/>
    </xf>
    <xf numFmtId="9" fontId="25" fillId="11" borderId="0" xfId="0" applyNumberFormat="1" applyFont="1" applyFill="1" applyAlignment="1">
      <alignment horizontal="center" vertical="center"/>
    </xf>
    <xf numFmtId="171" fontId="33" fillId="5" borderId="7" xfId="3" applyNumberFormat="1" applyFont="1" applyFill="1" applyBorder="1" applyAlignment="1" applyProtection="1">
      <alignment horizontal="center" vertical="center"/>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26" fillId="22" borderId="28" xfId="0" applyFont="1" applyFill="1" applyBorder="1" applyAlignment="1">
      <alignment horizontal="center" vertical="center"/>
    </xf>
    <xf numFmtId="0" fontId="26" fillId="22" borderId="24" xfId="0" applyFont="1" applyFill="1" applyBorder="1" applyAlignment="1">
      <alignment horizontal="center" vertical="center"/>
    </xf>
    <xf numFmtId="0" fontId="36" fillId="22" borderId="7" xfId="0" applyFont="1" applyFill="1" applyBorder="1" applyAlignment="1">
      <alignment horizontal="center" vertical="center"/>
    </xf>
    <xf numFmtId="0" fontId="36" fillId="22" borderId="14" xfId="0" applyFont="1" applyFill="1" applyBorder="1" applyAlignment="1">
      <alignment horizontal="center" vertical="center"/>
    </xf>
    <xf numFmtId="0" fontId="27" fillId="5" borderId="7" xfId="0" applyFont="1" applyFill="1" applyBorder="1" applyAlignment="1">
      <alignment horizontal="center" vertical="center"/>
    </xf>
    <xf numFmtId="0" fontId="48" fillId="11" borderId="35" xfId="0" applyFont="1" applyFill="1" applyBorder="1" applyAlignment="1" applyProtection="1">
      <alignment horizontal="center" vertical="center" wrapText="1"/>
      <protection hidden="1"/>
    </xf>
    <xf numFmtId="0" fontId="48" fillId="11" borderId="36" xfId="0" applyFont="1" applyFill="1" applyBorder="1" applyAlignment="1" applyProtection="1">
      <alignment horizontal="center" vertical="center" wrapText="1"/>
      <protection hidden="1"/>
    </xf>
    <xf numFmtId="0" fontId="48" fillId="11" borderId="37" xfId="0" applyFont="1" applyFill="1" applyBorder="1" applyAlignment="1" applyProtection="1">
      <alignment horizontal="center" vertical="center" wrapText="1"/>
      <protection hidden="1"/>
    </xf>
    <xf numFmtId="0" fontId="27" fillId="0" borderId="31" xfId="0" applyFont="1" applyBorder="1" applyAlignment="1" applyProtection="1">
      <alignment horizontal="left" vertical="center" wrapText="1"/>
      <protection hidden="1"/>
    </xf>
    <xf numFmtId="0" fontId="27" fillId="0" borderId="32" xfId="0" applyFont="1" applyBorder="1" applyAlignment="1" applyProtection="1">
      <alignment horizontal="left" vertical="center" wrapText="1"/>
      <protection hidden="1"/>
    </xf>
    <xf numFmtId="0" fontId="27" fillId="0" borderId="33" xfId="0" applyFont="1" applyBorder="1" applyAlignment="1" applyProtection="1">
      <alignment horizontal="left" vertical="center" wrapText="1"/>
      <protection hidden="1"/>
    </xf>
    <xf numFmtId="171" fontId="25" fillId="18" borderId="7" xfId="3" applyNumberFormat="1" applyFont="1" applyFill="1" applyBorder="1" applyAlignment="1" applyProtection="1">
      <alignment horizontal="center" vertical="center"/>
      <protection hidden="1"/>
    </xf>
    <xf numFmtId="0" fontId="25" fillId="18" borderId="7" xfId="0" applyFont="1" applyFill="1" applyBorder="1" applyAlignment="1" applyProtection="1">
      <alignment horizontal="center" vertical="center"/>
      <protection hidden="1"/>
    </xf>
    <xf numFmtId="0" fontId="36" fillId="22" borderId="7" xfId="0" applyFont="1" applyFill="1" applyBorder="1" applyAlignment="1" applyProtection="1">
      <alignment horizontal="center" vertical="center"/>
      <protection hidden="1"/>
    </xf>
    <xf numFmtId="0" fontId="36" fillId="22" borderId="14" xfId="0" applyFont="1" applyFill="1" applyBorder="1" applyAlignment="1" applyProtection="1">
      <alignment horizontal="center" vertical="center"/>
      <protection hidden="1"/>
    </xf>
    <xf numFmtId="9" fontId="25" fillId="11" borderId="0" xfId="0" applyNumberFormat="1" applyFont="1" applyFill="1" applyAlignment="1" applyProtection="1">
      <alignment horizontal="center" vertical="center"/>
      <protection hidden="1"/>
    </xf>
    <xf numFmtId="0" fontId="26" fillId="22" borderId="8" xfId="0" applyFont="1" applyFill="1" applyBorder="1" applyAlignment="1" applyProtection="1">
      <alignment horizontal="center" vertical="center"/>
      <protection hidden="1"/>
    </xf>
    <xf numFmtId="0" fontId="26" fillId="22" borderId="34" xfId="0" applyFont="1" applyFill="1" applyBorder="1" applyAlignment="1" applyProtection="1">
      <alignment horizontal="center" vertical="center"/>
      <protection hidden="1"/>
    </xf>
    <xf numFmtId="0" fontId="26" fillId="22" borderId="11" xfId="0" applyFont="1" applyFill="1" applyBorder="1" applyAlignment="1" applyProtection="1">
      <alignment horizontal="center" vertical="center"/>
      <protection hidden="1"/>
    </xf>
    <xf numFmtId="0" fontId="36" fillId="18" borderId="7" xfId="0" applyFont="1" applyFill="1" applyBorder="1" applyAlignment="1" applyProtection="1">
      <alignment horizontal="center" vertical="center"/>
      <protection hidden="1"/>
    </xf>
    <xf numFmtId="171" fontId="41" fillId="18" borderId="7" xfId="3" applyNumberFormat="1" applyFont="1" applyFill="1" applyBorder="1" applyAlignment="1" applyProtection="1">
      <alignment horizontal="center" vertical="center"/>
      <protection hidden="1"/>
    </xf>
    <xf numFmtId="9" fontId="20" fillId="0" borderId="0" xfId="0" applyNumberFormat="1" applyFont="1" applyAlignment="1" applyProtection="1">
      <alignment horizontal="center" vertical="center"/>
      <protection hidden="1"/>
    </xf>
    <xf numFmtId="0" fontId="21" fillId="22" borderId="7" xfId="0" applyFont="1" applyFill="1" applyBorder="1" applyAlignment="1" applyProtection="1">
      <alignment horizontal="center" vertical="center"/>
      <protection hidden="1"/>
    </xf>
    <xf numFmtId="0" fontId="49" fillId="11" borderId="38" xfId="0" applyFont="1" applyFill="1" applyBorder="1" applyAlignment="1" applyProtection="1">
      <alignment horizontal="center" vertical="center"/>
      <protection hidden="1"/>
    </xf>
    <xf numFmtId="0" fontId="49" fillId="11" borderId="39" xfId="0" applyFont="1" applyFill="1" applyBorder="1" applyAlignment="1" applyProtection="1">
      <alignment horizontal="center" vertical="center"/>
      <protection hidden="1"/>
    </xf>
    <xf numFmtId="0" fontId="49" fillId="11" borderId="40" xfId="0" applyFont="1" applyFill="1" applyBorder="1" applyAlignment="1" applyProtection="1">
      <alignment horizontal="center" vertical="center"/>
      <protection hidden="1"/>
    </xf>
    <xf numFmtId="0" fontId="49" fillId="11" borderId="41" xfId="0" applyFont="1" applyFill="1" applyBorder="1" applyAlignment="1" applyProtection="1">
      <alignment horizontal="center" vertical="center"/>
      <protection hidden="1"/>
    </xf>
    <xf numFmtId="0" fontId="49" fillId="11" borderId="42" xfId="0" applyFont="1" applyFill="1" applyBorder="1" applyAlignment="1" applyProtection="1">
      <alignment horizontal="center" vertical="center"/>
      <protection hidden="1"/>
    </xf>
    <xf numFmtId="0" fontId="49" fillId="11" borderId="43" xfId="0" applyFont="1" applyFill="1" applyBorder="1" applyAlignment="1" applyProtection="1">
      <alignment horizontal="center" vertical="center"/>
      <protection hidden="1"/>
    </xf>
    <xf numFmtId="0" fontId="40" fillId="0" borderId="32" xfId="0" applyFont="1" applyBorder="1" applyAlignment="1" applyProtection="1">
      <alignment horizontal="left" vertical="center" wrapText="1"/>
      <protection hidden="1"/>
    </xf>
    <xf numFmtId="0" fontId="40" fillId="0" borderId="33" xfId="0" applyFont="1" applyBorder="1" applyAlignment="1" applyProtection="1">
      <alignment horizontal="left" vertical="center" wrapText="1"/>
      <protection hidden="1"/>
    </xf>
    <xf numFmtId="0" fontId="42" fillId="26" borderId="32" xfId="0" applyFont="1" applyFill="1" applyBorder="1" applyAlignment="1" applyProtection="1">
      <alignment horizontal="left" vertical="center" wrapText="1"/>
      <protection hidden="1"/>
    </xf>
    <xf numFmtId="0" fontId="42" fillId="26" borderId="33" xfId="0" applyFont="1" applyFill="1" applyBorder="1" applyAlignment="1" applyProtection="1">
      <alignment horizontal="left" vertical="center" wrapText="1"/>
      <protection hidden="1"/>
    </xf>
    <xf numFmtId="0" fontId="28" fillId="0" borderId="32" xfId="0" applyFont="1" applyBorder="1" applyAlignment="1" applyProtection="1">
      <alignment horizontal="center" vertical="center"/>
      <protection hidden="1"/>
    </xf>
    <xf numFmtId="0" fontId="28" fillId="0" borderId="33" xfId="0" applyFont="1" applyBorder="1" applyAlignment="1" applyProtection="1">
      <alignment horizontal="center" vertical="center"/>
      <protection hidden="1"/>
    </xf>
    <xf numFmtId="0" fontId="28" fillId="0" borderId="32" xfId="0" applyFont="1" applyBorder="1" applyAlignment="1" applyProtection="1">
      <alignment horizontal="left" vertical="center" wrapText="1"/>
      <protection hidden="1"/>
    </xf>
    <xf numFmtId="0" fontId="28" fillId="0" borderId="33" xfId="0" applyFont="1" applyBorder="1" applyAlignment="1" applyProtection="1">
      <alignment horizontal="left" vertical="center" wrapText="1"/>
      <protection hidden="1"/>
    </xf>
    <xf numFmtId="170" fontId="6" fillId="11" borderId="7" xfId="3" applyNumberFormat="1" applyFont="1" applyFill="1" applyBorder="1" applyAlignment="1">
      <alignment horizontal="center" vertical="center"/>
    </xf>
    <xf numFmtId="0" fontId="6" fillId="6" borderId="8" xfId="0" applyFont="1" applyFill="1" applyBorder="1" applyAlignment="1">
      <alignment horizontal="center"/>
    </xf>
    <xf numFmtId="0" fontId="6" fillId="6" borderId="11" xfId="0" applyFont="1" applyFill="1" applyBorder="1" applyAlignment="1">
      <alignment horizontal="center"/>
    </xf>
    <xf numFmtId="14" fontId="6" fillId="6" borderId="8" xfId="0" applyNumberFormat="1" applyFont="1" applyFill="1" applyBorder="1" applyAlignment="1">
      <alignment horizontal="center"/>
    </xf>
    <xf numFmtId="14" fontId="6" fillId="6" borderId="11" xfId="0" applyNumberFormat="1" applyFont="1" applyFill="1" applyBorder="1" applyAlignment="1">
      <alignment horizontal="center"/>
    </xf>
    <xf numFmtId="0" fontId="11" fillId="8" borderId="4"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5"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xf>
    <xf numFmtId="0" fontId="0" fillId="0" borderId="0" xfId="0" applyProtection="1"/>
  </cellXfs>
  <cellStyles count="5">
    <cellStyle name="Hipervínculo" xfId="4" builtinId="8"/>
    <cellStyle name="Millares" xfId="1" builtinId="3"/>
    <cellStyle name="Moneda" xfId="2" builtinId="4"/>
    <cellStyle name="Normal" xfId="0" builtinId="0"/>
    <cellStyle name="Porcentaje" xfId="3" builtinId="5"/>
  </cellStyles>
  <dxfs count="1">
    <dxf>
      <font>
        <color rgb="FF9C0006"/>
      </font>
    </dxf>
  </dxfs>
  <tableStyles count="0" defaultTableStyle="TableStyleMedium2" defaultPivotStyle="PivotStyleLight16"/>
  <colors>
    <mruColors>
      <color rgb="FFEE2C70"/>
      <color rgb="FFFFCCCC"/>
      <color rgb="FFF7F9B9"/>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somoscorredores.pacifico.com.pe/documents/282562/88c78946-227c-3827-845d-4efdcdb08023" TargetMode="External"/><Relationship Id="rId3" Type="http://schemas.openxmlformats.org/officeDocument/2006/relationships/hyperlink" Target="https://somoscorredores.pacifico.com.pe/documents/282562/e4801d78-3f2b-2731-e329-034dc3935683" TargetMode="External"/><Relationship Id="rId7" Type="http://schemas.openxmlformats.org/officeDocument/2006/relationships/hyperlink" Target="https://somoscorredores.pacifico.com.pe/documents/282562/c466d7eb-07ab-d22f-c3ef-23a6d4fe5284" TargetMode="External"/><Relationship Id="rId2" Type="http://schemas.openxmlformats.org/officeDocument/2006/relationships/hyperlink" Target="https://somoscorredores.pacifico.com.pe/en/inicio" TargetMode="External"/><Relationship Id="rId1" Type="http://schemas.openxmlformats.org/officeDocument/2006/relationships/image" Target="../media/image1.png"/><Relationship Id="rId6" Type="http://schemas.openxmlformats.org/officeDocument/2006/relationships/hyperlink" Target="https://somoscorredores.pacifico.com.pe/documents/282562/f2fdedcb-779e-dc09-7ef9-0204272d36fa" TargetMode="External"/><Relationship Id="rId11" Type="http://schemas.openxmlformats.org/officeDocument/2006/relationships/hyperlink" Target="https://somoscorredores.pacifico.com.pe/documents/282562/3aa443dd-7fc9-e698-c692-136a8a010039" TargetMode="External"/><Relationship Id="rId5" Type="http://schemas.openxmlformats.org/officeDocument/2006/relationships/hyperlink" Target="https://somoscorredores.pacifico.com.pe/documents/282562/cdea2495-ca42-c0b8-1d9c-0fcc184c0918" TargetMode="External"/><Relationship Id="rId10" Type="http://schemas.openxmlformats.org/officeDocument/2006/relationships/hyperlink" Target="https://somoscorredores.pacifico.com.pe/documents/282562/52b6d0c5-f0c0-2bf5-4111-c9db0e1ad0be" TargetMode="External"/><Relationship Id="rId4" Type="http://schemas.openxmlformats.org/officeDocument/2006/relationships/image" Target="../media/image3.png"/><Relationship Id="rId9" Type="http://schemas.openxmlformats.org/officeDocument/2006/relationships/hyperlink" Target="https://somoscorredores.pacifico.com.pe/documents/282562/e3e37ccf-cd0a-ee24-1eaf-d3d4c9149375"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somoscorredores.pacifico.com.pe/en/inicio" TargetMode="External"/><Relationship Id="rId7" Type="http://schemas.openxmlformats.org/officeDocument/2006/relationships/hyperlink" Target="https://somoscorredores.pacifico.com.pe/en/herramientas-de-venta#informacion-de-productos" TargetMode="External"/><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hyperlink" Target="https://somoscorredores.pacifico.com.pe/documents/282562/21bcd42d-f802-c3cb-6a9c-053119d622f4" TargetMode="External"/><Relationship Id="rId5" Type="http://schemas.openxmlformats.org/officeDocument/2006/relationships/hyperlink" Target="https://somoscorredores.pacifico.com.pe/documents/282562/bb5707d6-d584-82cb-9df1-2c91276a34b4" TargetMode="External"/><Relationship Id="rId4" Type="http://schemas.openxmlformats.org/officeDocument/2006/relationships/hyperlink" Target="https://somoscorredores.pacifico.com.pe/documents/282562/e4801d78-3f2b-2731-e329-034dc3935683"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113974</xdr:colOff>
      <xdr:row>1</xdr:row>
      <xdr:rowOff>81410</xdr:rowOff>
    </xdr:from>
    <xdr:to>
      <xdr:col>10</xdr:col>
      <xdr:colOff>25400</xdr:colOff>
      <xdr:row>8</xdr:row>
      <xdr:rowOff>154638</xdr:rowOff>
    </xdr:to>
    <xdr:sp macro="" textlink="">
      <xdr:nvSpPr>
        <xdr:cNvPr id="2" name="Round Single Corner Rectangle 13">
          <a:extLst>
            <a:ext uri="{FF2B5EF4-FFF2-40B4-BE49-F238E27FC236}">
              <a16:creationId xmlns:a16="http://schemas.microsoft.com/office/drawing/2014/main" id="{EAF3E7EC-6753-4248-9A77-7131E5D9F67C}"/>
            </a:ext>
          </a:extLst>
        </xdr:cNvPr>
        <xdr:cNvSpPr/>
      </xdr:nvSpPr>
      <xdr:spPr>
        <a:xfrm flipH="1">
          <a:off x="113974" y="0"/>
          <a:ext cx="20364776" cy="1259538"/>
        </a:xfrm>
        <a:prstGeom prst="round1Rect">
          <a:avLst>
            <a:gd name="adj" fmla="val 24219"/>
          </a:avLst>
        </a:prstGeom>
        <a:gradFill flip="none" rotWithShape="1">
          <a:gsLst>
            <a:gs pos="8000">
              <a:srgbClr val="EB166C"/>
            </a:gs>
            <a:gs pos="78000">
              <a:srgbClr val="4D56C3"/>
            </a:gs>
            <a:gs pos="100000">
              <a:srgbClr val="6837C8"/>
            </a:gs>
            <a:gs pos="54000">
              <a:srgbClr val="2684BC"/>
            </a:gs>
          </a:gsLst>
          <a:lin ang="17400000" scaled="0"/>
          <a:tileRect/>
        </a:gradFill>
        <a:ln w="12700" cap="flat" cmpd="sng" algn="ctr">
          <a:noFill/>
          <a:prstDash val="solid"/>
          <a:miter lim="800000"/>
        </a:ln>
        <a:effectLst/>
      </xdr:spPr>
      <xdr:txBody>
        <a:bodyPr wrap="square" rtlCol="0" anchor="ctr"/>
        <a:lstStyle>
          <a:defPPr>
            <a:defRPr lang="es-PE"/>
          </a:defPPr>
          <a:lvl1pPr algn="l" rtl="0" eaLnBrk="0" fontAlgn="base" hangingPunct="0">
            <a:spcBef>
              <a:spcPct val="0"/>
            </a:spcBef>
            <a:spcAft>
              <a:spcPct val="0"/>
            </a:spcAft>
            <a:defRPr kern="1200">
              <a:solidFill>
                <a:schemeClr val="tx1"/>
              </a:solidFill>
              <a:latin typeface="Foco" panose="020B0504050202020203" pitchFamily="34" charset="0"/>
              <a:ea typeface="+mn-ea"/>
              <a:cs typeface="+mn-cs"/>
            </a:defRPr>
          </a:lvl1pPr>
          <a:lvl2pPr marL="4572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2pPr>
          <a:lvl3pPr marL="9144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3pPr>
          <a:lvl4pPr marL="13716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4pPr>
          <a:lvl5pPr marL="18288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5pPr>
          <a:lvl6pPr marL="2286000" algn="l" defTabSz="914400" rtl="0" eaLnBrk="1" latinLnBrk="0" hangingPunct="1">
            <a:defRPr kern="1200">
              <a:solidFill>
                <a:schemeClr val="tx1"/>
              </a:solidFill>
              <a:latin typeface="Foco" panose="020B0504050202020203" pitchFamily="34" charset="0"/>
              <a:ea typeface="+mn-ea"/>
              <a:cs typeface="+mn-cs"/>
            </a:defRPr>
          </a:lvl6pPr>
          <a:lvl7pPr marL="2743200" algn="l" defTabSz="914400" rtl="0" eaLnBrk="1" latinLnBrk="0" hangingPunct="1">
            <a:defRPr kern="1200">
              <a:solidFill>
                <a:schemeClr val="tx1"/>
              </a:solidFill>
              <a:latin typeface="Foco" panose="020B0504050202020203" pitchFamily="34" charset="0"/>
              <a:ea typeface="+mn-ea"/>
              <a:cs typeface="+mn-cs"/>
            </a:defRPr>
          </a:lvl7pPr>
          <a:lvl8pPr marL="3200400" algn="l" defTabSz="914400" rtl="0" eaLnBrk="1" latinLnBrk="0" hangingPunct="1">
            <a:defRPr kern="1200">
              <a:solidFill>
                <a:schemeClr val="tx1"/>
              </a:solidFill>
              <a:latin typeface="Foco" panose="020B0504050202020203" pitchFamily="34" charset="0"/>
              <a:ea typeface="+mn-ea"/>
              <a:cs typeface="+mn-cs"/>
            </a:defRPr>
          </a:lvl8pPr>
          <a:lvl9pPr marL="3657600" algn="l" defTabSz="914400" rtl="0" eaLnBrk="1" latinLnBrk="0" hangingPunct="1">
            <a:defRPr kern="1200">
              <a:solidFill>
                <a:schemeClr val="tx1"/>
              </a:solidFill>
              <a:latin typeface="Foco" panose="020B0504050202020203" pitchFamily="34" charset="0"/>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PE" sz="4000" b="1" i="0" u="none" strike="noStrike" kern="1200" cap="none" spc="0" normalizeH="0" baseline="0">
              <a:ln>
                <a:noFill/>
              </a:ln>
              <a:solidFill>
                <a:schemeClr val="bg1"/>
              </a:solidFill>
              <a:effectLst/>
              <a:uLnTx/>
              <a:uFillTx/>
              <a:latin typeface="FoCO"/>
              <a:ea typeface="+mn-ea"/>
              <a:cs typeface="+mn-cs"/>
            </a:rPr>
            <a:t>                                          </a:t>
          </a:r>
          <a:r>
            <a:rPr kumimoji="0" lang="es-PE" sz="4800" b="1" i="0" u="none" strike="noStrike" kern="1200" cap="none" spc="0" normalizeH="0" baseline="0">
              <a:ln>
                <a:noFill/>
              </a:ln>
              <a:solidFill>
                <a:schemeClr val="bg1"/>
              </a:solidFill>
              <a:effectLst/>
              <a:uLnTx/>
              <a:uFillTx/>
              <a:latin typeface="FoCO"/>
              <a:ea typeface="+mn-ea"/>
              <a:cs typeface="+mn-cs"/>
            </a:rPr>
            <a:t>COTIZADOR SALUD - PRODUCTOS INTEGRALES</a:t>
          </a:r>
          <a:endParaRPr kumimoji="0" lang="en-PE" sz="4000" b="1" i="0" u="none" strike="noStrike" kern="1200" cap="none" spc="0" normalizeH="0" baseline="0">
            <a:ln>
              <a:noFill/>
            </a:ln>
            <a:solidFill>
              <a:schemeClr val="bg1"/>
            </a:solidFill>
            <a:effectLst/>
            <a:uLnTx/>
            <a:uFillTx/>
            <a:latin typeface="FoCO"/>
            <a:ea typeface="+mn-ea"/>
            <a:cs typeface="+mn-cs"/>
          </a:endParaRPr>
        </a:p>
      </xdr:txBody>
    </xdr:sp>
    <xdr:clientData/>
  </xdr:twoCellAnchor>
  <xdr:twoCellAnchor editAs="oneCell">
    <xdr:from>
      <xdr:col>9</xdr:col>
      <xdr:colOff>256281</xdr:colOff>
      <xdr:row>0</xdr:row>
      <xdr:rowOff>0</xdr:rowOff>
    </xdr:from>
    <xdr:to>
      <xdr:col>10</xdr:col>
      <xdr:colOff>133350</xdr:colOff>
      <xdr:row>5</xdr:row>
      <xdr:rowOff>32802</xdr:rowOff>
    </xdr:to>
    <xdr:pic>
      <xdr:nvPicPr>
        <xdr:cNvPr id="3" name="Imagen 5" descr="Logotipo&#10;&#10;Descripción generada automáticamente">
          <a:extLst>
            <a:ext uri="{FF2B5EF4-FFF2-40B4-BE49-F238E27FC236}">
              <a16:creationId xmlns:a16="http://schemas.microsoft.com/office/drawing/2014/main" id="{D436B584-29C4-4EAA-AC03-A19FEF5807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31581" y="0"/>
          <a:ext cx="2055119" cy="585252"/>
        </a:xfrm>
        <a:prstGeom prst="rect">
          <a:avLst/>
        </a:prstGeom>
      </xdr:spPr>
    </xdr:pic>
    <xdr:clientData/>
  </xdr:twoCellAnchor>
  <xdr:twoCellAnchor>
    <xdr:from>
      <xdr:col>0</xdr:col>
      <xdr:colOff>127000</xdr:colOff>
      <xdr:row>37</xdr:row>
      <xdr:rowOff>76200</xdr:rowOff>
    </xdr:from>
    <xdr:to>
      <xdr:col>10</xdr:col>
      <xdr:colOff>12700</xdr:colOff>
      <xdr:row>38</xdr:row>
      <xdr:rowOff>381000</xdr:rowOff>
    </xdr:to>
    <xdr:sp macro="" textlink="">
      <xdr:nvSpPr>
        <xdr:cNvPr id="4" name="Rectángulo 1">
          <a:extLst>
            <a:ext uri="{FF2B5EF4-FFF2-40B4-BE49-F238E27FC236}">
              <a16:creationId xmlns:a16="http://schemas.microsoft.com/office/drawing/2014/main" id="{2FBA1071-B312-44DF-9E0E-F55A10A9A2C3}"/>
            </a:ext>
          </a:extLst>
        </xdr:cNvPr>
        <xdr:cNvSpPr/>
      </xdr:nvSpPr>
      <xdr:spPr>
        <a:xfrm>
          <a:off x="127000" y="8020050"/>
          <a:ext cx="20339050" cy="488950"/>
        </a:xfrm>
        <a:prstGeom prst="rect">
          <a:avLst/>
        </a:prstGeom>
        <a:gradFill flip="none" rotWithShape="1">
          <a:gsLst>
            <a:gs pos="8000">
              <a:srgbClr val="EB166C"/>
            </a:gs>
            <a:gs pos="78000">
              <a:srgbClr val="4D56C3"/>
            </a:gs>
            <a:gs pos="100000">
              <a:srgbClr val="6837C8"/>
            </a:gs>
            <a:gs pos="54000">
              <a:srgbClr val="2684BC"/>
            </a:gs>
          </a:gsLst>
          <a:lin ang="17400000" scaled="0"/>
          <a:tileRect/>
        </a:gradFill>
        <a:ln w="12700" cap="flat" cmpd="sng" algn="ctr">
          <a:noFill/>
          <a:prstDash val="solid"/>
          <a:miter lim="800000"/>
        </a:ln>
        <a:effectLst/>
      </xdr:spPr>
      <xdr:txBody>
        <a:bodyPr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4000" b="0" i="0" u="none" strike="noStrike" kern="1200" cap="none" spc="0" normalizeH="0" baseline="0">
              <a:ln>
                <a:noFill/>
              </a:ln>
              <a:solidFill>
                <a:schemeClr val="bg1"/>
              </a:solidFill>
              <a:effectLst/>
              <a:uLnTx/>
              <a:uFillTx/>
              <a:latin typeface="FoCO"/>
              <a:ea typeface="+mn-ea"/>
              <a:cs typeface="+mn-cs"/>
            </a:rPr>
            <a:t>Principales beneficios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113974</xdr:colOff>
      <xdr:row>1</xdr:row>
      <xdr:rowOff>81410</xdr:rowOff>
    </xdr:from>
    <xdr:to>
      <xdr:col>10</xdr:col>
      <xdr:colOff>25400</xdr:colOff>
      <xdr:row>8</xdr:row>
      <xdr:rowOff>154638</xdr:rowOff>
    </xdr:to>
    <xdr:sp macro="" textlink="">
      <xdr:nvSpPr>
        <xdr:cNvPr id="104" name="Round Single Corner Rectangle 13">
          <a:extLst>
            <a:ext uri="{FF2B5EF4-FFF2-40B4-BE49-F238E27FC236}">
              <a16:creationId xmlns:a16="http://schemas.microsoft.com/office/drawing/2014/main" id="{00000000-0008-0000-0000-000003000000}"/>
            </a:ext>
          </a:extLst>
        </xdr:cNvPr>
        <xdr:cNvSpPr/>
      </xdr:nvSpPr>
      <xdr:spPr>
        <a:xfrm flipH="1">
          <a:off x="113974" y="259210"/>
          <a:ext cx="19380526" cy="1317828"/>
        </a:xfrm>
        <a:prstGeom prst="round1Rect">
          <a:avLst>
            <a:gd name="adj" fmla="val 24219"/>
          </a:avLst>
        </a:prstGeom>
        <a:gradFill flip="none" rotWithShape="1">
          <a:gsLst>
            <a:gs pos="8000">
              <a:srgbClr val="EB166C"/>
            </a:gs>
            <a:gs pos="78000">
              <a:srgbClr val="4D56C3"/>
            </a:gs>
            <a:gs pos="100000">
              <a:srgbClr val="6837C8"/>
            </a:gs>
            <a:gs pos="54000">
              <a:srgbClr val="2684BC"/>
            </a:gs>
          </a:gsLst>
          <a:lin ang="17400000" scaled="0"/>
          <a:tileRect/>
        </a:gradFill>
        <a:ln w="12700" cap="flat" cmpd="sng" algn="ctr">
          <a:noFill/>
          <a:prstDash val="solid"/>
          <a:miter lim="800000"/>
        </a:ln>
        <a:effectLst/>
      </xdr:spPr>
      <xdr:txBody>
        <a:bodyPr wrap="square" rtlCol="0" anchor="ctr"/>
        <a:lstStyle>
          <a:defPPr>
            <a:defRPr lang="es-PE"/>
          </a:defPPr>
          <a:lvl1pPr algn="l" rtl="0" eaLnBrk="0" fontAlgn="base" hangingPunct="0">
            <a:spcBef>
              <a:spcPct val="0"/>
            </a:spcBef>
            <a:spcAft>
              <a:spcPct val="0"/>
            </a:spcAft>
            <a:defRPr kern="1200">
              <a:solidFill>
                <a:schemeClr val="tx1"/>
              </a:solidFill>
              <a:latin typeface="Foco" panose="020B0504050202020203" pitchFamily="34" charset="0"/>
              <a:ea typeface="+mn-ea"/>
              <a:cs typeface="+mn-cs"/>
            </a:defRPr>
          </a:lvl1pPr>
          <a:lvl2pPr marL="4572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2pPr>
          <a:lvl3pPr marL="9144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3pPr>
          <a:lvl4pPr marL="13716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4pPr>
          <a:lvl5pPr marL="18288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5pPr>
          <a:lvl6pPr marL="2286000" algn="l" defTabSz="914400" rtl="0" eaLnBrk="1" latinLnBrk="0" hangingPunct="1">
            <a:defRPr kern="1200">
              <a:solidFill>
                <a:schemeClr val="tx1"/>
              </a:solidFill>
              <a:latin typeface="Foco" panose="020B0504050202020203" pitchFamily="34" charset="0"/>
              <a:ea typeface="+mn-ea"/>
              <a:cs typeface="+mn-cs"/>
            </a:defRPr>
          </a:lvl6pPr>
          <a:lvl7pPr marL="2743200" algn="l" defTabSz="914400" rtl="0" eaLnBrk="1" latinLnBrk="0" hangingPunct="1">
            <a:defRPr kern="1200">
              <a:solidFill>
                <a:schemeClr val="tx1"/>
              </a:solidFill>
              <a:latin typeface="Foco" panose="020B0504050202020203" pitchFamily="34" charset="0"/>
              <a:ea typeface="+mn-ea"/>
              <a:cs typeface="+mn-cs"/>
            </a:defRPr>
          </a:lvl7pPr>
          <a:lvl8pPr marL="3200400" algn="l" defTabSz="914400" rtl="0" eaLnBrk="1" latinLnBrk="0" hangingPunct="1">
            <a:defRPr kern="1200">
              <a:solidFill>
                <a:schemeClr val="tx1"/>
              </a:solidFill>
              <a:latin typeface="Foco" panose="020B0504050202020203" pitchFamily="34" charset="0"/>
              <a:ea typeface="+mn-ea"/>
              <a:cs typeface="+mn-cs"/>
            </a:defRPr>
          </a:lvl8pPr>
          <a:lvl9pPr marL="3657600" algn="l" defTabSz="914400" rtl="0" eaLnBrk="1" latinLnBrk="0" hangingPunct="1">
            <a:defRPr kern="1200">
              <a:solidFill>
                <a:schemeClr val="tx1"/>
              </a:solidFill>
              <a:latin typeface="Foco" panose="020B0504050202020203" pitchFamily="34" charset="0"/>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PE" sz="4000" b="1" i="0" u="none" strike="noStrike" kern="1200" cap="none" spc="0" normalizeH="0" baseline="0">
              <a:ln>
                <a:noFill/>
              </a:ln>
              <a:solidFill>
                <a:schemeClr val="bg1"/>
              </a:solidFill>
              <a:effectLst/>
              <a:uLnTx/>
              <a:uFillTx/>
              <a:latin typeface="FoCO"/>
              <a:ea typeface="+mn-ea"/>
              <a:cs typeface="+mn-cs"/>
            </a:rPr>
            <a:t>                                          </a:t>
          </a:r>
          <a:r>
            <a:rPr kumimoji="0" lang="es-PE" sz="4800" b="1" i="0" u="none" strike="noStrike" kern="1200" cap="none" spc="0" normalizeH="0" baseline="0">
              <a:ln>
                <a:noFill/>
              </a:ln>
              <a:solidFill>
                <a:schemeClr val="bg1"/>
              </a:solidFill>
              <a:effectLst/>
              <a:uLnTx/>
              <a:uFillTx/>
              <a:latin typeface="FoCO"/>
              <a:ea typeface="+mn-ea"/>
              <a:cs typeface="+mn-cs"/>
            </a:rPr>
            <a:t>COTIZADOR SALUD - PRODUCTOS INTEGRALES</a:t>
          </a:r>
          <a:endParaRPr kumimoji="0" lang="en-PE" sz="4000" b="1" i="0" u="none" strike="noStrike" kern="1200" cap="none" spc="0" normalizeH="0" baseline="0">
            <a:ln>
              <a:noFill/>
            </a:ln>
            <a:solidFill>
              <a:schemeClr val="bg1"/>
            </a:solidFill>
            <a:effectLst/>
            <a:uLnTx/>
            <a:uFillTx/>
            <a:latin typeface="FoCO"/>
            <a:ea typeface="+mn-ea"/>
            <a:cs typeface="+mn-cs"/>
          </a:endParaRPr>
        </a:p>
      </xdr:txBody>
    </xdr:sp>
    <xdr:clientData/>
  </xdr:twoCellAnchor>
  <xdr:twoCellAnchor editAs="oneCell">
    <xdr:from>
      <xdr:col>9</xdr:col>
      <xdr:colOff>256281</xdr:colOff>
      <xdr:row>0</xdr:row>
      <xdr:rowOff>0</xdr:rowOff>
    </xdr:from>
    <xdr:to>
      <xdr:col>10</xdr:col>
      <xdr:colOff>133351</xdr:colOff>
      <xdr:row>5</xdr:row>
      <xdr:rowOff>32802</xdr:rowOff>
    </xdr:to>
    <xdr:pic>
      <xdr:nvPicPr>
        <xdr:cNvPr id="103" name="Imagen 5" descr="Logotipo&#10;&#10;Descripción generada automáticament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52181" y="0"/>
          <a:ext cx="2055119" cy="585252"/>
        </a:xfrm>
        <a:prstGeom prst="rect">
          <a:avLst/>
        </a:prstGeom>
      </xdr:spPr>
    </xdr:pic>
    <xdr:clientData/>
  </xdr:twoCellAnchor>
  <xdr:twoCellAnchor>
    <xdr:from>
      <xdr:col>0</xdr:col>
      <xdr:colOff>138544</xdr:colOff>
      <xdr:row>36</xdr:row>
      <xdr:rowOff>53110</xdr:rowOff>
    </xdr:from>
    <xdr:to>
      <xdr:col>10</xdr:col>
      <xdr:colOff>23090</xdr:colOff>
      <xdr:row>38</xdr:row>
      <xdr:rowOff>0</xdr:rowOff>
    </xdr:to>
    <xdr:sp macro="" textlink="">
      <xdr:nvSpPr>
        <xdr:cNvPr id="137" name="Rectángulo 1">
          <a:extLst>
            <a:ext uri="{FF2B5EF4-FFF2-40B4-BE49-F238E27FC236}">
              <a16:creationId xmlns:a16="http://schemas.microsoft.com/office/drawing/2014/main" id="{8C85D0B2-D3CE-2C80-AC19-1D134F2EC91D}"/>
            </a:ext>
          </a:extLst>
        </xdr:cNvPr>
        <xdr:cNvSpPr/>
      </xdr:nvSpPr>
      <xdr:spPr>
        <a:xfrm>
          <a:off x="138544" y="8492837"/>
          <a:ext cx="21486091" cy="489527"/>
        </a:xfrm>
        <a:prstGeom prst="rect">
          <a:avLst/>
        </a:prstGeom>
        <a:gradFill flip="none" rotWithShape="1">
          <a:gsLst>
            <a:gs pos="8000">
              <a:srgbClr val="EB166C"/>
            </a:gs>
            <a:gs pos="78000">
              <a:srgbClr val="4D56C3"/>
            </a:gs>
            <a:gs pos="100000">
              <a:srgbClr val="6837C8"/>
            </a:gs>
            <a:gs pos="54000">
              <a:srgbClr val="2684BC"/>
            </a:gs>
          </a:gsLst>
          <a:lin ang="17400000" scaled="0"/>
          <a:tileRect/>
        </a:gradFill>
        <a:ln w="12700" cap="flat" cmpd="sng" algn="ctr">
          <a:noFill/>
          <a:prstDash val="solid"/>
          <a:miter lim="800000"/>
        </a:ln>
        <a:effectLst/>
      </xdr:spPr>
      <xdr:txBody>
        <a:bodyPr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4000" b="0" i="0" u="none" strike="noStrike" kern="1200" cap="none" spc="0" normalizeH="0" baseline="0">
              <a:ln>
                <a:noFill/>
              </a:ln>
              <a:solidFill>
                <a:schemeClr val="bg1"/>
              </a:solidFill>
              <a:effectLst/>
              <a:uLnTx/>
              <a:uFillTx/>
              <a:latin typeface="FoCO"/>
              <a:ea typeface="+mn-ea"/>
              <a:cs typeface="+mn-cs"/>
            </a:rPr>
            <a:t>Principales beneficios</a:t>
          </a:r>
        </a:p>
      </xdr:txBody>
    </xdr:sp>
    <xdr:clientData/>
  </xdr:twoCellAnchor>
  <xdr:twoCellAnchor>
    <xdr:from>
      <xdr:col>3</xdr:col>
      <xdr:colOff>1227667</xdr:colOff>
      <xdr:row>13</xdr:row>
      <xdr:rowOff>21166</xdr:rowOff>
    </xdr:from>
    <xdr:to>
      <xdr:col>3</xdr:col>
      <xdr:colOff>1651000</xdr:colOff>
      <xdr:row>13</xdr:row>
      <xdr:rowOff>201083</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DF03CAAA-C324-6B9D-3451-A7E92400D4E9}"/>
            </a:ext>
          </a:extLst>
        </xdr:cNvPr>
        <xdr:cNvSpPr/>
      </xdr:nvSpPr>
      <xdr:spPr>
        <a:xfrm>
          <a:off x="7556500" y="2169583"/>
          <a:ext cx="423333" cy="17991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1931940</xdr:colOff>
      <xdr:row>13</xdr:row>
      <xdr:rowOff>32711</xdr:rowOff>
    </xdr:from>
    <xdr:to>
      <xdr:col>4</xdr:col>
      <xdr:colOff>173182</xdr:colOff>
      <xdr:row>13</xdr:row>
      <xdr:rowOff>212628</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0618A4B-FA1A-47A3-996B-431E4EB9686C}"/>
            </a:ext>
          </a:extLst>
        </xdr:cNvPr>
        <xdr:cNvSpPr/>
      </xdr:nvSpPr>
      <xdr:spPr>
        <a:xfrm>
          <a:off x="8258849" y="2318711"/>
          <a:ext cx="423333" cy="17991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4</xdr:col>
      <xdr:colOff>993872</xdr:colOff>
      <xdr:row>14</xdr:row>
      <xdr:rowOff>161636</xdr:rowOff>
    </xdr:from>
    <xdr:to>
      <xdr:col>4</xdr:col>
      <xdr:colOff>1387379</xdr:colOff>
      <xdr:row>14</xdr:row>
      <xdr:rowOff>320386</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EEE0F4F4-8AF2-2584-C126-B7E7CEF51D85}"/>
            </a:ext>
          </a:extLst>
        </xdr:cNvPr>
        <xdr:cNvSpPr/>
      </xdr:nvSpPr>
      <xdr:spPr>
        <a:xfrm>
          <a:off x="9502872" y="2713181"/>
          <a:ext cx="393507" cy="1587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editAs="oneCell">
    <xdr:from>
      <xdr:col>3</xdr:col>
      <xdr:colOff>720632</xdr:colOff>
      <xdr:row>17</xdr:row>
      <xdr:rowOff>4484</xdr:rowOff>
    </xdr:from>
    <xdr:to>
      <xdr:col>9</xdr:col>
      <xdr:colOff>1715770</xdr:colOff>
      <xdr:row>17</xdr:row>
      <xdr:rowOff>205351</xdr:rowOff>
    </xdr:to>
    <xdr:pic>
      <xdr:nvPicPr>
        <xdr:cNvPr id="7" name="Imagen 6">
          <a:extLst>
            <a:ext uri="{FF2B5EF4-FFF2-40B4-BE49-F238E27FC236}">
              <a16:creationId xmlns:a16="http://schemas.microsoft.com/office/drawing/2014/main" id="{8F707FFE-84B7-1A36-2B3A-FC02DA8056A9}"/>
            </a:ext>
          </a:extLst>
        </xdr:cNvPr>
        <xdr:cNvPicPr>
          <a:picLocks noChangeAspect="1"/>
        </xdr:cNvPicPr>
      </xdr:nvPicPr>
      <xdr:blipFill>
        <a:blip xmlns:r="http://schemas.openxmlformats.org/officeDocument/2006/relationships" r:embed="rId4"/>
        <a:stretch>
          <a:fillRect/>
        </a:stretch>
      </xdr:blipFill>
      <xdr:spPr>
        <a:xfrm>
          <a:off x="7047541" y="3271848"/>
          <a:ext cx="14087684" cy="200867"/>
        </a:xfrm>
        <a:prstGeom prst="rect">
          <a:avLst/>
        </a:prstGeom>
      </xdr:spPr>
    </xdr:pic>
    <xdr:clientData/>
  </xdr:twoCellAnchor>
  <xdr:twoCellAnchor>
    <xdr:from>
      <xdr:col>4</xdr:col>
      <xdr:colOff>138545</xdr:colOff>
      <xdr:row>19</xdr:row>
      <xdr:rowOff>92364</xdr:rowOff>
    </xdr:from>
    <xdr:to>
      <xdr:col>4</xdr:col>
      <xdr:colOff>2055090</xdr:colOff>
      <xdr:row>19</xdr:row>
      <xdr:rowOff>288637</xdr:rowOff>
    </xdr:to>
    <xdr:sp macro="" textlink="">
      <xdr:nvSpPr>
        <xdr:cNvPr id="3" name="Rectángulo 2">
          <a:hlinkClick xmlns:r="http://schemas.openxmlformats.org/officeDocument/2006/relationships" r:id="rId5"/>
          <a:extLst>
            <a:ext uri="{FF2B5EF4-FFF2-40B4-BE49-F238E27FC236}">
              <a16:creationId xmlns:a16="http://schemas.microsoft.com/office/drawing/2014/main" id="{B3D61BC7-7CE1-8D9E-8814-CE0FD0CD630F}"/>
            </a:ext>
          </a:extLst>
        </xdr:cNvPr>
        <xdr:cNvSpPr/>
      </xdr:nvSpPr>
      <xdr:spPr>
        <a:xfrm>
          <a:off x="8647545" y="3452091"/>
          <a:ext cx="1916545" cy="196273"/>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5</xdr:col>
      <xdr:colOff>496454</xdr:colOff>
      <xdr:row>19</xdr:row>
      <xdr:rowOff>115455</xdr:rowOff>
    </xdr:from>
    <xdr:to>
      <xdr:col>5</xdr:col>
      <xdr:colOff>1685636</xdr:colOff>
      <xdr:row>19</xdr:row>
      <xdr:rowOff>300182</xdr:rowOff>
    </xdr:to>
    <xdr:sp macro="" textlink="">
      <xdr:nvSpPr>
        <xdr:cNvPr id="8" name="Rectángulo 7">
          <a:hlinkClick xmlns:r="http://schemas.openxmlformats.org/officeDocument/2006/relationships" r:id="rId6"/>
          <a:extLst>
            <a:ext uri="{FF2B5EF4-FFF2-40B4-BE49-F238E27FC236}">
              <a16:creationId xmlns:a16="http://schemas.microsoft.com/office/drawing/2014/main" id="{3B986974-F4F4-7720-F389-88472BC67457}"/>
            </a:ext>
          </a:extLst>
        </xdr:cNvPr>
        <xdr:cNvSpPr/>
      </xdr:nvSpPr>
      <xdr:spPr>
        <a:xfrm>
          <a:off x="11187545" y="3475182"/>
          <a:ext cx="1189182" cy="18472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6</xdr:col>
      <xdr:colOff>288636</xdr:colOff>
      <xdr:row>19</xdr:row>
      <xdr:rowOff>115455</xdr:rowOff>
    </xdr:from>
    <xdr:to>
      <xdr:col>6</xdr:col>
      <xdr:colOff>1928091</xdr:colOff>
      <xdr:row>19</xdr:row>
      <xdr:rowOff>288637</xdr:rowOff>
    </xdr:to>
    <xdr:sp macro="" textlink="">
      <xdr:nvSpPr>
        <xdr:cNvPr id="9" name="Rectángulo 8">
          <a:hlinkClick xmlns:r="http://schemas.openxmlformats.org/officeDocument/2006/relationships" r:id="rId7"/>
          <a:extLst>
            <a:ext uri="{FF2B5EF4-FFF2-40B4-BE49-F238E27FC236}">
              <a16:creationId xmlns:a16="http://schemas.microsoft.com/office/drawing/2014/main" id="{E92CCFF6-FEC4-DF50-E5BB-111FC9AF1BA5}"/>
            </a:ext>
          </a:extLst>
        </xdr:cNvPr>
        <xdr:cNvSpPr/>
      </xdr:nvSpPr>
      <xdr:spPr>
        <a:xfrm>
          <a:off x="13161818" y="3475182"/>
          <a:ext cx="1639455" cy="173182"/>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7</xdr:col>
      <xdr:colOff>242454</xdr:colOff>
      <xdr:row>19</xdr:row>
      <xdr:rowOff>115455</xdr:rowOff>
    </xdr:from>
    <xdr:to>
      <xdr:col>7</xdr:col>
      <xdr:colOff>1939636</xdr:colOff>
      <xdr:row>19</xdr:row>
      <xdr:rowOff>323273</xdr:rowOff>
    </xdr:to>
    <xdr:sp macro="" textlink="">
      <xdr:nvSpPr>
        <xdr:cNvPr id="10" name="Rectángulo 9">
          <a:hlinkClick xmlns:r="http://schemas.openxmlformats.org/officeDocument/2006/relationships" r:id="rId8"/>
          <a:extLst>
            <a:ext uri="{FF2B5EF4-FFF2-40B4-BE49-F238E27FC236}">
              <a16:creationId xmlns:a16="http://schemas.microsoft.com/office/drawing/2014/main" id="{FD5399BC-9FEB-6315-66FF-08B9CA3B4717}"/>
            </a:ext>
          </a:extLst>
        </xdr:cNvPr>
        <xdr:cNvSpPr/>
      </xdr:nvSpPr>
      <xdr:spPr>
        <a:xfrm>
          <a:off x="15297727" y="3475182"/>
          <a:ext cx="1697182" cy="207818"/>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8</xdr:col>
      <xdr:colOff>103909</xdr:colOff>
      <xdr:row>19</xdr:row>
      <xdr:rowOff>103909</xdr:rowOff>
    </xdr:from>
    <xdr:to>
      <xdr:col>8</xdr:col>
      <xdr:colOff>2124363</xdr:colOff>
      <xdr:row>19</xdr:row>
      <xdr:rowOff>300182</xdr:rowOff>
    </xdr:to>
    <xdr:sp macro="" textlink="">
      <xdr:nvSpPr>
        <xdr:cNvPr id="11" name="Rectángulo 10">
          <a:hlinkClick xmlns:r="http://schemas.openxmlformats.org/officeDocument/2006/relationships" r:id="rId9"/>
          <a:extLst>
            <a:ext uri="{FF2B5EF4-FFF2-40B4-BE49-F238E27FC236}">
              <a16:creationId xmlns:a16="http://schemas.microsoft.com/office/drawing/2014/main" id="{0389D235-B7DD-D8DE-EE31-422A77378BED}"/>
            </a:ext>
          </a:extLst>
        </xdr:cNvPr>
        <xdr:cNvSpPr/>
      </xdr:nvSpPr>
      <xdr:spPr>
        <a:xfrm>
          <a:off x="17341273" y="3463636"/>
          <a:ext cx="2020454" cy="196273"/>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9</xdr:col>
      <xdr:colOff>323272</xdr:colOff>
      <xdr:row>19</xdr:row>
      <xdr:rowOff>115455</xdr:rowOff>
    </xdr:from>
    <xdr:to>
      <xdr:col>9</xdr:col>
      <xdr:colOff>1858818</xdr:colOff>
      <xdr:row>19</xdr:row>
      <xdr:rowOff>300182</xdr:rowOff>
    </xdr:to>
    <xdr:sp macro="" textlink="">
      <xdr:nvSpPr>
        <xdr:cNvPr id="12" name="Rectángulo 11">
          <a:hlinkClick xmlns:r="http://schemas.openxmlformats.org/officeDocument/2006/relationships" r:id="rId10"/>
          <a:extLst>
            <a:ext uri="{FF2B5EF4-FFF2-40B4-BE49-F238E27FC236}">
              <a16:creationId xmlns:a16="http://schemas.microsoft.com/office/drawing/2014/main" id="{B5456E84-AC78-B882-73C5-FDB20D749C39}"/>
            </a:ext>
          </a:extLst>
        </xdr:cNvPr>
        <xdr:cNvSpPr/>
      </xdr:nvSpPr>
      <xdr:spPr>
        <a:xfrm>
          <a:off x="19742727" y="3475182"/>
          <a:ext cx="1535546" cy="18472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831273</xdr:colOff>
      <xdr:row>19</xdr:row>
      <xdr:rowOff>127000</xdr:rowOff>
    </xdr:from>
    <xdr:to>
      <xdr:col>3</xdr:col>
      <xdr:colOff>1350818</xdr:colOff>
      <xdr:row>19</xdr:row>
      <xdr:rowOff>311728</xdr:rowOff>
    </xdr:to>
    <xdr:sp macro="" textlink="">
      <xdr:nvSpPr>
        <xdr:cNvPr id="2" name="Rectángulo 1">
          <a:hlinkClick xmlns:r="http://schemas.openxmlformats.org/officeDocument/2006/relationships" r:id="rId11"/>
          <a:extLst>
            <a:ext uri="{FF2B5EF4-FFF2-40B4-BE49-F238E27FC236}">
              <a16:creationId xmlns:a16="http://schemas.microsoft.com/office/drawing/2014/main" id="{9F75FC1F-185D-F9A1-CB75-CFC436697BFF}"/>
            </a:ext>
          </a:extLst>
        </xdr:cNvPr>
        <xdr:cNvSpPr/>
      </xdr:nvSpPr>
      <xdr:spPr>
        <a:xfrm>
          <a:off x="7158182" y="3486727"/>
          <a:ext cx="519545" cy="184728"/>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750455</xdr:colOff>
      <xdr:row>41</xdr:row>
      <xdr:rowOff>115455</xdr:rowOff>
    </xdr:from>
    <xdr:to>
      <xdr:col>3</xdr:col>
      <xdr:colOff>1408546</xdr:colOff>
      <xdr:row>41</xdr:row>
      <xdr:rowOff>311728</xdr:rowOff>
    </xdr:to>
    <xdr:sp macro="" textlink="">
      <xdr:nvSpPr>
        <xdr:cNvPr id="14" name="Rectángulo 13">
          <a:hlinkClick xmlns:r="http://schemas.openxmlformats.org/officeDocument/2006/relationships" r:id="rId11"/>
          <a:extLst>
            <a:ext uri="{FF2B5EF4-FFF2-40B4-BE49-F238E27FC236}">
              <a16:creationId xmlns:a16="http://schemas.microsoft.com/office/drawing/2014/main" id="{BC88466D-1C7E-003E-DFE7-FFA5BCD44D95}"/>
            </a:ext>
          </a:extLst>
        </xdr:cNvPr>
        <xdr:cNvSpPr/>
      </xdr:nvSpPr>
      <xdr:spPr>
        <a:xfrm>
          <a:off x="7077364" y="9525000"/>
          <a:ext cx="658091" cy="196273"/>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4</xdr:col>
      <xdr:colOff>127000</xdr:colOff>
      <xdr:row>41</xdr:row>
      <xdr:rowOff>138546</xdr:rowOff>
    </xdr:from>
    <xdr:to>
      <xdr:col>4</xdr:col>
      <xdr:colOff>2112818</xdr:colOff>
      <xdr:row>41</xdr:row>
      <xdr:rowOff>323273</xdr:rowOff>
    </xdr:to>
    <xdr:sp macro="" textlink="">
      <xdr:nvSpPr>
        <xdr:cNvPr id="15" name="Rectángulo 14">
          <a:hlinkClick xmlns:r="http://schemas.openxmlformats.org/officeDocument/2006/relationships" r:id="rId5"/>
          <a:extLst>
            <a:ext uri="{FF2B5EF4-FFF2-40B4-BE49-F238E27FC236}">
              <a16:creationId xmlns:a16="http://schemas.microsoft.com/office/drawing/2014/main" id="{057FFD29-1944-CE7C-885B-1C558A7EC891}"/>
            </a:ext>
          </a:extLst>
        </xdr:cNvPr>
        <xdr:cNvSpPr/>
      </xdr:nvSpPr>
      <xdr:spPr>
        <a:xfrm>
          <a:off x="8636000" y="9548091"/>
          <a:ext cx="1985818" cy="18472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5</xdr:col>
      <xdr:colOff>473364</xdr:colOff>
      <xdr:row>41</xdr:row>
      <xdr:rowOff>103910</xdr:rowOff>
    </xdr:from>
    <xdr:to>
      <xdr:col>5</xdr:col>
      <xdr:colOff>1697182</xdr:colOff>
      <xdr:row>41</xdr:row>
      <xdr:rowOff>334819</xdr:rowOff>
    </xdr:to>
    <xdr:sp macro="" textlink="">
      <xdr:nvSpPr>
        <xdr:cNvPr id="16" name="Rectángulo 15">
          <a:hlinkClick xmlns:r="http://schemas.openxmlformats.org/officeDocument/2006/relationships" r:id="rId6"/>
          <a:extLst>
            <a:ext uri="{FF2B5EF4-FFF2-40B4-BE49-F238E27FC236}">
              <a16:creationId xmlns:a16="http://schemas.microsoft.com/office/drawing/2014/main" id="{A5BE2A35-0BCC-67B3-7B0A-586F1D82B898}"/>
            </a:ext>
          </a:extLst>
        </xdr:cNvPr>
        <xdr:cNvSpPr/>
      </xdr:nvSpPr>
      <xdr:spPr>
        <a:xfrm>
          <a:off x="11164455" y="9513455"/>
          <a:ext cx="1223818" cy="23090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6</xdr:col>
      <xdr:colOff>265545</xdr:colOff>
      <xdr:row>41</xdr:row>
      <xdr:rowOff>115455</xdr:rowOff>
    </xdr:from>
    <xdr:to>
      <xdr:col>6</xdr:col>
      <xdr:colOff>1916545</xdr:colOff>
      <xdr:row>41</xdr:row>
      <xdr:rowOff>334819</xdr:rowOff>
    </xdr:to>
    <xdr:sp macro="" textlink="">
      <xdr:nvSpPr>
        <xdr:cNvPr id="17" name="Rectángulo 16">
          <a:hlinkClick xmlns:r="http://schemas.openxmlformats.org/officeDocument/2006/relationships" r:id="rId7"/>
          <a:extLst>
            <a:ext uri="{FF2B5EF4-FFF2-40B4-BE49-F238E27FC236}">
              <a16:creationId xmlns:a16="http://schemas.microsoft.com/office/drawing/2014/main" id="{2AB05D3B-404B-8D3C-AFB5-745F0B4D3767}"/>
            </a:ext>
          </a:extLst>
        </xdr:cNvPr>
        <xdr:cNvSpPr/>
      </xdr:nvSpPr>
      <xdr:spPr>
        <a:xfrm>
          <a:off x="13138727" y="9525000"/>
          <a:ext cx="1651000" cy="219364"/>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7</xdr:col>
      <xdr:colOff>288636</xdr:colOff>
      <xdr:row>41</xdr:row>
      <xdr:rowOff>161637</xdr:rowOff>
    </xdr:from>
    <xdr:to>
      <xdr:col>7</xdr:col>
      <xdr:colOff>1893454</xdr:colOff>
      <xdr:row>41</xdr:row>
      <xdr:rowOff>311728</xdr:rowOff>
    </xdr:to>
    <xdr:sp macro="" textlink="">
      <xdr:nvSpPr>
        <xdr:cNvPr id="18" name="Rectángulo 17">
          <a:hlinkClick xmlns:r="http://schemas.openxmlformats.org/officeDocument/2006/relationships" r:id="rId8"/>
          <a:extLst>
            <a:ext uri="{FF2B5EF4-FFF2-40B4-BE49-F238E27FC236}">
              <a16:creationId xmlns:a16="http://schemas.microsoft.com/office/drawing/2014/main" id="{52C2D30C-38D4-EF93-DF36-A3B9EA5E8569}"/>
            </a:ext>
          </a:extLst>
        </xdr:cNvPr>
        <xdr:cNvSpPr/>
      </xdr:nvSpPr>
      <xdr:spPr>
        <a:xfrm>
          <a:off x="15343909" y="9571182"/>
          <a:ext cx="1604818" cy="150091"/>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8</xdr:col>
      <xdr:colOff>92363</xdr:colOff>
      <xdr:row>41</xdr:row>
      <xdr:rowOff>127000</xdr:rowOff>
    </xdr:from>
    <xdr:to>
      <xdr:col>8</xdr:col>
      <xdr:colOff>2101272</xdr:colOff>
      <xdr:row>41</xdr:row>
      <xdr:rowOff>311728</xdr:rowOff>
    </xdr:to>
    <xdr:sp macro="" textlink="">
      <xdr:nvSpPr>
        <xdr:cNvPr id="19" name="Rectángulo 18">
          <a:hlinkClick xmlns:r="http://schemas.openxmlformats.org/officeDocument/2006/relationships" r:id="rId9"/>
          <a:extLst>
            <a:ext uri="{FF2B5EF4-FFF2-40B4-BE49-F238E27FC236}">
              <a16:creationId xmlns:a16="http://schemas.microsoft.com/office/drawing/2014/main" id="{F79E2BDE-704D-6985-234F-5AF0F2907A90}"/>
            </a:ext>
          </a:extLst>
        </xdr:cNvPr>
        <xdr:cNvSpPr/>
      </xdr:nvSpPr>
      <xdr:spPr>
        <a:xfrm>
          <a:off x="17329727" y="9536545"/>
          <a:ext cx="2008909" cy="184728"/>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9</xdr:col>
      <xdr:colOff>346363</xdr:colOff>
      <xdr:row>41</xdr:row>
      <xdr:rowOff>138546</xdr:rowOff>
    </xdr:from>
    <xdr:to>
      <xdr:col>9</xdr:col>
      <xdr:colOff>1893454</xdr:colOff>
      <xdr:row>41</xdr:row>
      <xdr:rowOff>288637</xdr:rowOff>
    </xdr:to>
    <xdr:sp macro="" textlink="">
      <xdr:nvSpPr>
        <xdr:cNvPr id="20" name="Rectángulo 19">
          <a:hlinkClick xmlns:r="http://schemas.openxmlformats.org/officeDocument/2006/relationships" r:id="rId10"/>
          <a:extLst>
            <a:ext uri="{FF2B5EF4-FFF2-40B4-BE49-F238E27FC236}">
              <a16:creationId xmlns:a16="http://schemas.microsoft.com/office/drawing/2014/main" id="{BE4C1724-BE86-6AE0-58D2-6534FDBE4C14}"/>
            </a:ext>
          </a:extLst>
        </xdr:cNvPr>
        <xdr:cNvSpPr/>
      </xdr:nvSpPr>
      <xdr:spPr>
        <a:xfrm>
          <a:off x="19765818" y="9548091"/>
          <a:ext cx="1547091" cy="150091"/>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935181</xdr:colOff>
      <xdr:row>40</xdr:row>
      <xdr:rowOff>0</xdr:rowOff>
    </xdr:from>
    <xdr:to>
      <xdr:col>3</xdr:col>
      <xdr:colOff>1200726</xdr:colOff>
      <xdr:row>40</xdr:row>
      <xdr:rowOff>219364</xdr:rowOff>
    </xdr:to>
    <xdr:sp macro="" textlink="">
      <xdr:nvSpPr>
        <xdr:cNvPr id="21" name="Flecha: hacia abajo 20">
          <a:extLst>
            <a:ext uri="{FF2B5EF4-FFF2-40B4-BE49-F238E27FC236}">
              <a16:creationId xmlns:a16="http://schemas.microsoft.com/office/drawing/2014/main" id="{9E319268-89BE-9124-AFE4-7A032EB044EB}"/>
            </a:ext>
          </a:extLst>
        </xdr:cNvPr>
        <xdr:cNvSpPr/>
      </xdr:nvSpPr>
      <xdr:spPr>
        <a:xfrm>
          <a:off x="7262090" y="9582727"/>
          <a:ext cx="265545" cy="219364"/>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4</xdr:col>
      <xdr:colOff>937490</xdr:colOff>
      <xdr:row>40</xdr:row>
      <xdr:rowOff>2310</xdr:rowOff>
    </xdr:from>
    <xdr:to>
      <xdr:col>4</xdr:col>
      <xdr:colOff>1203035</xdr:colOff>
      <xdr:row>40</xdr:row>
      <xdr:rowOff>221674</xdr:rowOff>
    </xdr:to>
    <xdr:sp macro="" textlink="">
      <xdr:nvSpPr>
        <xdr:cNvPr id="22" name="Flecha: hacia abajo 21">
          <a:extLst>
            <a:ext uri="{FF2B5EF4-FFF2-40B4-BE49-F238E27FC236}">
              <a16:creationId xmlns:a16="http://schemas.microsoft.com/office/drawing/2014/main" id="{3C1E6ADA-311C-48AD-9C0F-81F9EF1ADEED}"/>
            </a:ext>
          </a:extLst>
        </xdr:cNvPr>
        <xdr:cNvSpPr/>
      </xdr:nvSpPr>
      <xdr:spPr>
        <a:xfrm>
          <a:off x="9446490" y="9585037"/>
          <a:ext cx="265545" cy="219364"/>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5</xdr:col>
      <xdr:colOff>893618</xdr:colOff>
      <xdr:row>40</xdr:row>
      <xdr:rowOff>4618</xdr:rowOff>
    </xdr:from>
    <xdr:to>
      <xdr:col>5</xdr:col>
      <xdr:colOff>1159163</xdr:colOff>
      <xdr:row>40</xdr:row>
      <xdr:rowOff>223982</xdr:rowOff>
    </xdr:to>
    <xdr:sp macro="" textlink="">
      <xdr:nvSpPr>
        <xdr:cNvPr id="23" name="Flecha: hacia abajo 22">
          <a:extLst>
            <a:ext uri="{FF2B5EF4-FFF2-40B4-BE49-F238E27FC236}">
              <a16:creationId xmlns:a16="http://schemas.microsoft.com/office/drawing/2014/main" id="{247965A4-44D5-4B72-A0ED-A113686776E2}"/>
            </a:ext>
          </a:extLst>
        </xdr:cNvPr>
        <xdr:cNvSpPr/>
      </xdr:nvSpPr>
      <xdr:spPr>
        <a:xfrm>
          <a:off x="11584709" y="9587345"/>
          <a:ext cx="265545" cy="219364"/>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6</xdr:col>
      <xdr:colOff>907472</xdr:colOff>
      <xdr:row>39</xdr:row>
      <xdr:rowOff>595745</xdr:rowOff>
    </xdr:from>
    <xdr:to>
      <xdr:col>6</xdr:col>
      <xdr:colOff>1173017</xdr:colOff>
      <xdr:row>40</xdr:row>
      <xdr:rowOff>214746</xdr:rowOff>
    </xdr:to>
    <xdr:sp macro="" textlink="">
      <xdr:nvSpPr>
        <xdr:cNvPr id="24" name="Flecha: hacia abajo 23">
          <a:extLst>
            <a:ext uri="{FF2B5EF4-FFF2-40B4-BE49-F238E27FC236}">
              <a16:creationId xmlns:a16="http://schemas.microsoft.com/office/drawing/2014/main" id="{31D998D1-3CF7-4571-865A-C8C1A054AB80}"/>
            </a:ext>
          </a:extLst>
        </xdr:cNvPr>
        <xdr:cNvSpPr/>
      </xdr:nvSpPr>
      <xdr:spPr>
        <a:xfrm>
          <a:off x="13780654" y="9578109"/>
          <a:ext cx="265545" cy="219364"/>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7</xdr:col>
      <xdr:colOff>944417</xdr:colOff>
      <xdr:row>39</xdr:row>
      <xdr:rowOff>598053</xdr:rowOff>
    </xdr:from>
    <xdr:to>
      <xdr:col>7</xdr:col>
      <xdr:colOff>1209962</xdr:colOff>
      <xdr:row>40</xdr:row>
      <xdr:rowOff>217054</xdr:rowOff>
    </xdr:to>
    <xdr:sp macro="" textlink="">
      <xdr:nvSpPr>
        <xdr:cNvPr id="25" name="Flecha: hacia abajo 24">
          <a:extLst>
            <a:ext uri="{FF2B5EF4-FFF2-40B4-BE49-F238E27FC236}">
              <a16:creationId xmlns:a16="http://schemas.microsoft.com/office/drawing/2014/main" id="{4648E43D-5DA0-4254-8BC6-BFEDB644A616}"/>
            </a:ext>
          </a:extLst>
        </xdr:cNvPr>
        <xdr:cNvSpPr/>
      </xdr:nvSpPr>
      <xdr:spPr>
        <a:xfrm>
          <a:off x="15999690" y="9776689"/>
          <a:ext cx="265545" cy="21936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8</xdr:col>
      <xdr:colOff>935180</xdr:colOff>
      <xdr:row>39</xdr:row>
      <xdr:rowOff>600362</xdr:rowOff>
    </xdr:from>
    <xdr:to>
      <xdr:col>8</xdr:col>
      <xdr:colOff>1200725</xdr:colOff>
      <xdr:row>40</xdr:row>
      <xdr:rowOff>219363</xdr:rowOff>
    </xdr:to>
    <xdr:sp macro="" textlink="">
      <xdr:nvSpPr>
        <xdr:cNvPr id="26" name="Flecha: hacia abajo 25">
          <a:extLst>
            <a:ext uri="{FF2B5EF4-FFF2-40B4-BE49-F238E27FC236}">
              <a16:creationId xmlns:a16="http://schemas.microsoft.com/office/drawing/2014/main" id="{1BEEEFB1-AAD6-4DEB-84D4-CFDB373D577A}"/>
            </a:ext>
          </a:extLst>
        </xdr:cNvPr>
        <xdr:cNvSpPr/>
      </xdr:nvSpPr>
      <xdr:spPr>
        <a:xfrm>
          <a:off x="18172544" y="9778998"/>
          <a:ext cx="265545" cy="21936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9</xdr:col>
      <xdr:colOff>995217</xdr:colOff>
      <xdr:row>40</xdr:row>
      <xdr:rowOff>2307</xdr:rowOff>
    </xdr:from>
    <xdr:to>
      <xdr:col>9</xdr:col>
      <xdr:colOff>1260762</xdr:colOff>
      <xdr:row>40</xdr:row>
      <xdr:rowOff>221672</xdr:rowOff>
    </xdr:to>
    <xdr:sp macro="" textlink="">
      <xdr:nvSpPr>
        <xdr:cNvPr id="27" name="Flecha: hacia abajo 26">
          <a:extLst>
            <a:ext uri="{FF2B5EF4-FFF2-40B4-BE49-F238E27FC236}">
              <a16:creationId xmlns:a16="http://schemas.microsoft.com/office/drawing/2014/main" id="{3B78EAEA-1C0E-475D-9E4A-394DA9ECA204}"/>
            </a:ext>
          </a:extLst>
        </xdr:cNvPr>
        <xdr:cNvSpPr/>
      </xdr:nvSpPr>
      <xdr:spPr>
        <a:xfrm>
          <a:off x="20414672" y="9781307"/>
          <a:ext cx="265545" cy="21936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42332</xdr:colOff>
      <xdr:row>0</xdr:row>
      <xdr:rowOff>0</xdr:rowOff>
    </xdr:from>
    <xdr:to>
      <xdr:col>5</xdr:col>
      <xdr:colOff>54741</xdr:colOff>
      <xdr:row>7</xdr:row>
      <xdr:rowOff>88373</xdr:rowOff>
    </xdr:to>
    <xdr:sp macro="" textlink="">
      <xdr:nvSpPr>
        <xdr:cNvPr id="37" name="Round Single Corner Rectangle 13">
          <a:extLst>
            <a:ext uri="{FF2B5EF4-FFF2-40B4-BE49-F238E27FC236}">
              <a16:creationId xmlns:a16="http://schemas.microsoft.com/office/drawing/2014/main" id="{00000000-0008-0000-0100-000003000000}"/>
            </a:ext>
          </a:extLst>
        </xdr:cNvPr>
        <xdr:cNvSpPr/>
      </xdr:nvSpPr>
      <xdr:spPr>
        <a:xfrm flipH="1">
          <a:off x="42332" y="0"/>
          <a:ext cx="13325512" cy="1216045"/>
        </a:xfrm>
        <a:prstGeom prst="round1Rect">
          <a:avLst>
            <a:gd name="adj" fmla="val 24219"/>
          </a:avLst>
        </a:prstGeom>
        <a:gradFill flip="none" rotWithShape="1">
          <a:gsLst>
            <a:gs pos="8000">
              <a:srgbClr val="EB166C"/>
            </a:gs>
            <a:gs pos="78000">
              <a:srgbClr val="4D56C3"/>
            </a:gs>
            <a:gs pos="100000">
              <a:srgbClr val="6837C8"/>
            </a:gs>
            <a:gs pos="54000">
              <a:srgbClr val="2684BC"/>
            </a:gs>
          </a:gsLst>
          <a:lin ang="17400000" scaled="0"/>
          <a:tileRect/>
        </a:gradFill>
        <a:ln w="12700" cap="flat" cmpd="sng" algn="ctr">
          <a:noFill/>
          <a:prstDash val="solid"/>
          <a:miter lim="800000"/>
        </a:ln>
        <a:effectLst/>
      </xdr:spPr>
      <xdr:txBody>
        <a:bodyPr wrap="square" rtlCol="0" anchor="ctr"/>
        <a:lstStyle>
          <a:defPPr>
            <a:defRPr lang="es-PE"/>
          </a:defPPr>
          <a:lvl1pPr algn="l" rtl="0" eaLnBrk="0" fontAlgn="base" hangingPunct="0">
            <a:spcBef>
              <a:spcPct val="0"/>
            </a:spcBef>
            <a:spcAft>
              <a:spcPct val="0"/>
            </a:spcAft>
            <a:defRPr kern="1200">
              <a:solidFill>
                <a:schemeClr val="tx1"/>
              </a:solidFill>
              <a:latin typeface="Foco" panose="020B0504050202020203" pitchFamily="34" charset="0"/>
              <a:ea typeface="+mn-ea"/>
              <a:cs typeface="+mn-cs"/>
            </a:defRPr>
          </a:lvl1pPr>
          <a:lvl2pPr marL="4572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2pPr>
          <a:lvl3pPr marL="9144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3pPr>
          <a:lvl4pPr marL="13716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4pPr>
          <a:lvl5pPr marL="1828800" algn="l" rtl="0" eaLnBrk="0" fontAlgn="base" hangingPunct="0">
            <a:spcBef>
              <a:spcPct val="0"/>
            </a:spcBef>
            <a:spcAft>
              <a:spcPct val="0"/>
            </a:spcAft>
            <a:defRPr kern="1200">
              <a:solidFill>
                <a:schemeClr val="tx1"/>
              </a:solidFill>
              <a:latin typeface="Foco" panose="020B0504050202020203" pitchFamily="34" charset="0"/>
              <a:ea typeface="+mn-ea"/>
              <a:cs typeface="+mn-cs"/>
            </a:defRPr>
          </a:lvl5pPr>
          <a:lvl6pPr marL="2286000" algn="l" defTabSz="914400" rtl="0" eaLnBrk="1" latinLnBrk="0" hangingPunct="1">
            <a:defRPr kern="1200">
              <a:solidFill>
                <a:schemeClr val="tx1"/>
              </a:solidFill>
              <a:latin typeface="Foco" panose="020B0504050202020203" pitchFamily="34" charset="0"/>
              <a:ea typeface="+mn-ea"/>
              <a:cs typeface="+mn-cs"/>
            </a:defRPr>
          </a:lvl6pPr>
          <a:lvl7pPr marL="2743200" algn="l" defTabSz="914400" rtl="0" eaLnBrk="1" latinLnBrk="0" hangingPunct="1">
            <a:defRPr kern="1200">
              <a:solidFill>
                <a:schemeClr val="tx1"/>
              </a:solidFill>
              <a:latin typeface="Foco" panose="020B0504050202020203" pitchFamily="34" charset="0"/>
              <a:ea typeface="+mn-ea"/>
              <a:cs typeface="+mn-cs"/>
            </a:defRPr>
          </a:lvl7pPr>
          <a:lvl8pPr marL="3200400" algn="l" defTabSz="914400" rtl="0" eaLnBrk="1" latinLnBrk="0" hangingPunct="1">
            <a:defRPr kern="1200">
              <a:solidFill>
                <a:schemeClr val="tx1"/>
              </a:solidFill>
              <a:latin typeface="Foco" panose="020B0504050202020203" pitchFamily="34" charset="0"/>
              <a:ea typeface="+mn-ea"/>
              <a:cs typeface="+mn-cs"/>
            </a:defRPr>
          </a:lvl8pPr>
          <a:lvl9pPr marL="3657600" algn="l" defTabSz="914400" rtl="0" eaLnBrk="1" latinLnBrk="0" hangingPunct="1">
            <a:defRPr kern="1200">
              <a:solidFill>
                <a:schemeClr val="tx1"/>
              </a:solidFill>
              <a:latin typeface="Foco" panose="020B0504050202020203" pitchFamily="34" charset="0"/>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PE" sz="3600" b="1" i="0" u="none" strike="noStrike" kern="1200" cap="none" spc="0" normalizeH="0" baseline="0">
              <a:ln>
                <a:noFill/>
              </a:ln>
              <a:solidFill>
                <a:schemeClr val="bg1"/>
              </a:solidFill>
              <a:effectLst/>
              <a:uLnTx/>
              <a:uFillTx/>
              <a:latin typeface="Calibri" panose="020F0502020204030204"/>
              <a:ea typeface="+mn-ea"/>
              <a:cs typeface="+mn-cs"/>
            </a:rPr>
            <a:t>COTIZADOR SALUD - PRODUCTOS ONCOLÓGICOS</a:t>
          </a:r>
        </a:p>
      </xdr:txBody>
    </xdr:sp>
    <xdr:clientData/>
  </xdr:twoCellAnchor>
  <xdr:twoCellAnchor editAs="oneCell">
    <xdr:from>
      <xdr:col>4</xdr:col>
      <xdr:colOff>2705746</xdr:colOff>
      <xdr:row>0</xdr:row>
      <xdr:rowOff>1825</xdr:rowOff>
    </xdr:from>
    <xdr:to>
      <xdr:col>5</xdr:col>
      <xdr:colOff>345878</xdr:colOff>
      <xdr:row>4</xdr:row>
      <xdr:rowOff>4543</xdr:rowOff>
    </xdr:to>
    <xdr:pic>
      <xdr:nvPicPr>
        <xdr:cNvPr id="38" name="Imagen 5" descr="Logotipo&#10;&#10;Descripción generada automáticamente">
          <a:extLst>
            <a:ext uri="{FF2B5EF4-FFF2-40B4-BE49-F238E27FC236}">
              <a16:creationId xmlns:a16="http://schemas.microsoft.com/office/drawing/2014/main" id="{3631DBB4-D957-460E-920C-CAFBA5603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23413" y="1825"/>
          <a:ext cx="2085132" cy="553051"/>
        </a:xfrm>
        <a:prstGeom prst="rect">
          <a:avLst/>
        </a:prstGeom>
      </xdr:spPr>
    </xdr:pic>
    <xdr:clientData/>
  </xdr:twoCellAnchor>
  <xdr:twoCellAnchor>
    <xdr:from>
      <xdr:col>0</xdr:col>
      <xdr:colOff>105834</xdr:colOff>
      <xdr:row>34</xdr:row>
      <xdr:rowOff>74084</xdr:rowOff>
    </xdr:from>
    <xdr:to>
      <xdr:col>5</xdr:col>
      <xdr:colOff>21167</xdr:colOff>
      <xdr:row>37</xdr:row>
      <xdr:rowOff>-1</xdr:rowOff>
    </xdr:to>
    <xdr:sp macro="" textlink="">
      <xdr:nvSpPr>
        <xdr:cNvPr id="2" name="Rectángulo 1">
          <a:extLst>
            <a:ext uri="{FF2B5EF4-FFF2-40B4-BE49-F238E27FC236}">
              <a16:creationId xmlns:a16="http://schemas.microsoft.com/office/drawing/2014/main" id="{04D880B2-9572-4CA4-A625-787E848018CE}"/>
            </a:ext>
          </a:extLst>
        </xdr:cNvPr>
        <xdr:cNvSpPr/>
      </xdr:nvSpPr>
      <xdr:spPr>
        <a:xfrm>
          <a:off x="105834" y="7609417"/>
          <a:ext cx="14478000" cy="571499"/>
        </a:xfrm>
        <a:prstGeom prst="rect">
          <a:avLst/>
        </a:prstGeom>
        <a:gradFill flip="none" rotWithShape="1">
          <a:gsLst>
            <a:gs pos="8000">
              <a:srgbClr val="EB166C"/>
            </a:gs>
            <a:gs pos="78000">
              <a:srgbClr val="4D56C3"/>
            </a:gs>
            <a:gs pos="100000">
              <a:srgbClr val="6837C8"/>
            </a:gs>
            <a:gs pos="54000">
              <a:srgbClr val="2684BC"/>
            </a:gs>
          </a:gsLst>
          <a:lin ang="17400000" scaled="0"/>
          <a:tileRect/>
        </a:gradFill>
        <a:ln w="12700" cap="flat" cmpd="sng" algn="ctr">
          <a:noFill/>
          <a:prstDash val="solid"/>
          <a:miter lim="800000"/>
        </a:ln>
        <a:effectLst/>
      </xdr:spPr>
      <xdr:txBody>
        <a:bodyPr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3200" b="0" i="0" u="none" strike="noStrike" kern="1200" cap="none" spc="0" normalizeH="0" baseline="0">
              <a:ln>
                <a:noFill/>
              </a:ln>
              <a:solidFill>
                <a:schemeClr val="bg1"/>
              </a:solidFill>
              <a:effectLst/>
              <a:uLnTx/>
              <a:uFillTx/>
              <a:latin typeface="FoCO"/>
              <a:ea typeface="+mn-ea"/>
              <a:cs typeface="+mn-cs"/>
            </a:rPr>
            <a:t>Principales</a:t>
          </a:r>
          <a:r>
            <a:rPr kumimoji="0" lang="en-US" sz="4000" b="0" i="0" u="none" strike="noStrike" kern="1200" cap="none" spc="0" normalizeH="0" baseline="0">
              <a:ln>
                <a:noFill/>
              </a:ln>
              <a:solidFill>
                <a:schemeClr val="bg1"/>
              </a:solidFill>
              <a:effectLst/>
              <a:uLnTx/>
              <a:uFillTx/>
              <a:latin typeface="FoCO"/>
              <a:ea typeface="+mn-ea"/>
              <a:cs typeface="+mn-cs"/>
            </a:rPr>
            <a:t> </a:t>
          </a:r>
          <a:r>
            <a:rPr kumimoji="0" lang="en-US" sz="3200" b="0" i="0" u="none" strike="noStrike" kern="1200" cap="none" spc="0" normalizeH="0" baseline="0">
              <a:ln>
                <a:noFill/>
              </a:ln>
              <a:solidFill>
                <a:schemeClr val="bg1"/>
              </a:solidFill>
              <a:effectLst/>
              <a:uLnTx/>
              <a:uFillTx/>
              <a:latin typeface="FoCO"/>
              <a:ea typeface="+mn-ea"/>
              <a:cs typeface="+mn-cs"/>
            </a:rPr>
            <a:t>beneficios</a:t>
          </a:r>
          <a:endParaRPr kumimoji="0" lang="en-US" sz="4000" b="0" i="0" u="none" strike="noStrike" kern="1200" cap="none" spc="0" normalizeH="0" baseline="0">
            <a:ln>
              <a:noFill/>
            </a:ln>
            <a:solidFill>
              <a:schemeClr val="bg1"/>
            </a:solidFill>
            <a:effectLst/>
            <a:uLnTx/>
            <a:uFillTx/>
            <a:latin typeface="FoCO"/>
            <a:ea typeface="+mn-ea"/>
            <a:cs typeface="+mn-cs"/>
          </a:endParaRPr>
        </a:p>
      </xdr:txBody>
    </xdr:sp>
    <xdr:clientData/>
  </xdr:twoCellAnchor>
  <xdr:twoCellAnchor editAs="oneCell">
    <xdr:from>
      <xdr:col>1</xdr:col>
      <xdr:colOff>423331</xdr:colOff>
      <xdr:row>16</xdr:row>
      <xdr:rowOff>6809</xdr:rowOff>
    </xdr:from>
    <xdr:to>
      <xdr:col>4</xdr:col>
      <xdr:colOff>4063998</xdr:colOff>
      <xdr:row>16</xdr:row>
      <xdr:rowOff>200867</xdr:rowOff>
    </xdr:to>
    <xdr:pic>
      <xdr:nvPicPr>
        <xdr:cNvPr id="3" name="Imagen 2">
          <a:extLst>
            <a:ext uri="{FF2B5EF4-FFF2-40B4-BE49-F238E27FC236}">
              <a16:creationId xmlns:a16="http://schemas.microsoft.com/office/drawing/2014/main" id="{95350E24-F5EA-42AE-8B92-0AABF4DDAF46}"/>
            </a:ext>
          </a:extLst>
        </xdr:cNvPr>
        <xdr:cNvPicPr>
          <a:picLocks noChangeAspect="1"/>
        </xdr:cNvPicPr>
      </xdr:nvPicPr>
      <xdr:blipFill>
        <a:blip xmlns:r="http://schemas.openxmlformats.org/officeDocument/2006/relationships" r:embed="rId2"/>
        <a:stretch>
          <a:fillRect/>
        </a:stretch>
      </xdr:blipFill>
      <xdr:spPr>
        <a:xfrm>
          <a:off x="571498" y="3128892"/>
          <a:ext cx="13610167" cy="194058"/>
        </a:xfrm>
        <a:prstGeom prst="rect">
          <a:avLst/>
        </a:prstGeom>
      </xdr:spPr>
    </xdr:pic>
    <xdr:clientData/>
  </xdr:twoCellAnchor>
  <xdr:twoCellAnchor>
    <xdr:from>
      <xdr:col>3</xdr:col>
      <xdr:colOff>1918229</xdr:colOff>
      <xdr:row>12</xdr:row>
      <xdr:rowOff>5291</xdr:rowOff>
    </xdr:from>
    <xdr:to>
      <xdr:col>3</xdr:col>
      <xdr:colOff>2341562</xdr:colOff>
      <xdr:row>12</xdr:row>
      <xdr:rowOff>185208</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19B82A09-10AF-44E1-BF70-39FF56E0C26F}"/>
            </a:ext>
          </a:extLst>
        </xdr:cNvPr>
        <xdr:cNvSpPr/>
      </xdr:nvSpPr>
      <xdr:spPr>
        <a:xfrm>
          <a:off x="7585604" y="2172229"/>
          <a:ext cx="423333" cy="17991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1227667</xdr:colOff>
      <xdr:row>13</xdr:row>
      <xdr:rowOff>21166</xdr:rowOff>
    </xdr:from>
    <xdr:to>
      <xdr:col>3</xdr:col>
      <xdr:colOff>1651000</xdr:colOff>
      <xdr:row>13</xdr:row>
      <xdr:rowOff>201083</xdr:rowOff>
    </xdr:to>
    <xdr:sp macro="" textlink="">
      <xdr:nvSpPr>
        <xdr:cNvPr id="5" name="Rectángulo 4">
          <a:hlinkClick xmlns:r="http://schemas.openxmlformats.org/officeDocument/2006/relationships" r:id="rId3"/>
          <a:extLst>
            <a:ext uri="{FF2B5EF4-FFF2-40B4-BE49-F238E27FC236}">
              <a16:creationId xmlns:a16="http://schemas.microsoft.com/office/drawing/2014/main" id="{E6C60A8E-0C6D-473A-BD6E-13D01D01D741}"/>
            </a:ext>
          </a:extLst>
        </xdr:cNvPr>
        <xdr:cNvSpPr/>
      </xdr:nvSpPr>
      <xdr:spPr>
        <a:xfrm>
          <a:off x="7558617" y="2440516"/>
          <a:ext cx="423333" cy="16086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3024187</xdr:colOff>
      <xdr:row>13</xdr:row>
      <xdr:rowOff>-1</xdr:rowOff>
    </xdr:from>
    <xdr:to>
      <xdr:col>3</xdr:col>
      <xdr:colOff>3587750</xdr:colOff>
      <xdr:row>14</xdr:row>
      <xdr:rowOff>0</xdr:rowOff>
    </xdr:to>
    <xdr:sp macro="" textlink="">
      <xdr:nvSpPr>
        <xdr:cNvPr id="6" name="Rectángulo 5">
          <a:hlinkClick xmlns:r="http://schemas.openxmlformats.org/officeDocument/2006/relationships" r:id="rId4"/>
          <a:extLst>
            <a:ext uri="{FF2B5EF4-FFF2-40B4-BE49-F238E27FC236}">
              <a16:creationId xmlns:a16="http://schemas.microsoft.com/office/drawing/2014/main" id="{2DCE61D5-355C-44F3-8BAA-8C3C21B8299C}"/>
            </a:ext>
          </a:extLst>
        </xdr:cNvPr>
        <xdr:cNvSpPr/>
      </xdr:nvSpPr>
      <xdr:spPr>
        <a:xfrm>
          <a:off x="8691562" y="2420937"/>
          <a:ext cx="563563" cy="254001"/>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1079500</xdr:colOff>
      <xdr:row>18</xdr:row>
      <xdr:rowOff>84666</xdr:rowOff>
    </xdr:from>
    <xdr:to>
      <xdr:col>3</xdr:col>
      <xdr:colOff>3365500</xdr:colOff>
      <xdr:row>18</xdr:row>
      <xdr:rowOff>328083</xdr:rowOff>
    </xdr:to>
    <xdr:sp macro="" textlink="">
      <xdr:nvSpPr>
        <xdr:cNvPr id="7" name="Rectángulo 6">
          <a:hlinkClick xmlns:r="http://schemas.openxmlformats.org/officeDocument/2006/relationships" r:id="rId5"/>
          <a:extLst>
            <a:ext uri="{FF2B5EF4-FFF2-40B4-BE49-F238E27FC236}">
              <a16:creationId xmlns:a16="http://schemas.microsoft.com/office/drawing/2014/main" id="{1CE794FD-46FB-D8E3-E9F8-DD57E910ABE5}"/>
            </a:ext>
          </a:extLst>
        </xdr:cNvPr>
        <xdr:cNvSpPr/>
      </xdr:nvSpPr>
      <xdr:spPr>
        <a:xfrm>
          <a:off x="6752167" y="3376083"/>
          <a:ext cx="2286000" cy="24341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4</xdr:col>
      <xdr:colOff>772583</xdr:colOff>
      <xdr:row>18</xdr:row>
      <xdr:rowOff>95250</xdr:rowOff>
    </xdr:from>
    <xdr:to>
      <xdr:col>4</xdr:col>
      <xdr:colOff>3587750</xdr:colOff>
      <xdr:row>18</xdr:row>
      <xdr:rowOff>317500</xdr:rowOff>
    </xdr:to>
    <xdr:sp macro="" textlink="">
      <xdr:nvSpPr>
        <xdr:cNvPr id="8" name="Rectángulo 7">
          <a:hlinkClick xmlns:r="http://schemas.openxmlformats.org/officeDocument/2006/relationships" r:id="rId6"/>
          <a:extLst>
            <a:ext uri="{FF2B5EF4-FFF2-40B4-BE49-F238E27FC236}">
              <a16:creationId xmlns:a16="http://schemas.microsoft.com/office/drawing/2014/main" id="{FD39FA11-233B-1CDD-0594-B5DB21C4CF15}"/>
            </a:ext>
          </a:extLst>
        </xdr:cNvPr>
        <xdr:cNvSpPr/>
      </xdr:nvSpPr>
      <xdr:spPr>
        <a:xfrm>
          <a:off x="10890250" y="3386667"/>
          <a:ext cx="2815167" cy="2222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1111250</xdr:colOff>
      <xdr:row>41</xdr:row>
      <xdr:rowOff>95250</xdr:rowOff>
    </xdr:from>
    <xdr:to>
      <xdr:col>3</xdr:col>
      <xdr:colOff>3344333</xdr:colOff>
      <xdr:row>41</xdr:row>
      <xdr:rowOff>306917</xdr:rowOff>
    </xdr:to>
    <xdr:sp macro="" textlink="">
      <xdr:nvSpPr>
        <xdr:cNvPr id="9" name="Rectángulo 8">
          <a:hlinkClick xmlns:r="http://schemas.openxmlformats.org/officeDocument/2006/relationships" r:id="rId5"/>
          <a:extLst>
            <a:ext uri="{FF2B5EF4-FFF2-40B4-BE49-F238E27FC236}">
              <a16:creationId xmlns:a16="http://schemas.microsoft.com/office/drawing/2014/main" id="{CAC968F5-A811-8CB2-4048-24EB75DDD7BF}"/>
            </a:ext>
          </a:extLst>
        </xdr:cNvPr>
        <xdr:cNvSpPr/>
      </xdr:nvSpPr>
      <xdr:spPr>
        <a:xfrm>
          <a:off x="6783917" y="8265583"/>
          <a:ext cx="2233083" cy="21166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4</xdr:col>
      <xdr:colOff>836083</xdr:colOff>
      <xdr:row>41</xdr:row>
      <xdr:rowOff>116417</xdr:rowOff>
    </xdr:from>
    <xdr:to>
      <xdr:col>4</xdr:col>
      <xdr:colOff>3619500</xdr:colOff>
      <xdr:row>41</xdr:row>
      <xdr:rowOff>296334</xdr:rowOff>
    </xdr:to>
    <xdr:sp macro="" textlink="">
      <xdr:nvSpPr>
        <xdr:cNvPr id="10" name="Rectángulo 9">
          <a:hlinkClick xmlns:r="http://schemas.openxmlformats.org/officeDocument/2006/relationships" r:id="rId6"/>
          <a:extLst>
            <a:ext uri="{FF2B5EF4-FFF2-40B4-BE49-F238E27FC236}">
              <a16:creationId xmlns:a16="http://schemas.microsoft.com/office/drawing/2014/main" id="{2AFB23D1-6129-36F9-DC0E-199AC41A43F7}"/>
            </a:ext>
          </a:extLst>
        </xdr:cNvPr>
        <xdr:cNvSpPr/>
      </xdr:nvSpPr>
      <xdr:spPr>
        <a:xfrm>
          <a:off x="10953750" y="8286750"/>
          <a:ext cx="2783417" cy="17991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1</xdr:col>
      <xdr:colOff>1227666</xdr:colOff>
      <xdr:row>38</xdr:row>
      <xdr:rowOff>148167</xdr:rowOff>
    </xdr:from>
    <xdr:to>
      <xdr:col>1</xdr:col>
      <xdr:colOff>1682750</xdr:colOff>
      <xdr:row>39</xdr:row>
      <xdr:rowOff>105834</xdr:rowOff>
    </xdr:to>
    <xdr:sp macro="" textlink="">
      <xdr:nvSpPr>
        <xdr:cNvPr id="11" name="Rectángulo 10">
          <a:hlinkClick xmlns:r="http://schemas.openxmlformats.org/officeDocument/2006/relationships" r:id="rId7"/>
          <a:extLst>
            <a:ext uri="{FF2B5EF4-FFF2-40B4-BE49-F238E27FC236}">
              <a16:creationId xmlns:a16="http://schemas.microsoft.com/office/drawing/2014/main" id="{4FF33AF2-BEE7-7C50-414D-683E50E1DF1B}"/>
            </a:ext>
          </a:extLst>
        </xdr:cNvPr>
        <xdr:cNvSpPr/>
      </xdr:nvSpPr>
      <xdr:spPr>
        <a:xfrm>
          <a:off x="6900333" y="7133167"/>
          <a:ext cx="455084" cy="1905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3</xdr:col>
      <xdr:colOff>2084915</xdr:colOff>
      <xdr:row>40</xdr:row>
      <xdr:rowOff>0</xdr:rowOff>
    </xdr:from>
    <xdr:to>
      <xdr:col>3</xdr:col>
      <xdr:colOff>2350460</xdr:colOff>
      <xdr:row>40</xdr:row>
      <xdr:rowOff>219364</xdr:rowOff>
    </xdr:to>
    <xdr:sp macro="" textlink="">
      <xdr:nvSpPr>
        <xdr:cNvPr id="12" name="Flecha: hacia abajo 11">
          <a:extLst>
            <a:ext uri="{FF2B5EF4-FFF2-40B4-BE49-F238E27FC236}">
              <a16:creationId xmlns:a16="http://schemas.microsoft.com/office/drawing/2014/main" id="{1BEA40FA-8895-4D17-9773-017688D7ACD1}"/>
            </a:ext>
          </a:extLst>
        </xdr:cNvPr>
        <xdr:cNvSpPr/>
      </xdr:nvSpPr>
      <xdr:spPr>
        <a:xfrm>
          <a:off x="7757582" y="8720667"/>
          <a:ext cx="265545" cy="219364"/>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4</xdr:col>
      <xdr:colOff>2015065</xdr:colOff>
      <xdr:row>40</xdr:row>
      <xdr:rowOff>4233</xdr:rowOff>
    </xdr:from>
    <xdr:to>
      <xdr:col>4</xdr:col>
      <xdr:colOff>2280610</xdr:colOff>
      <xdr:row>40</xdr:row>
      <xdr:rowOff>223597</xdr:rowOff>
    </xdr:to>
    <xdr:sp macro="" textlink="">
      <xdr:nvSpPr>
        <xdr:cNvPr id="13" name="Flecha: hacia abajo 12">
          <a:extLst>
            <a:ext uri="{FF2B5EF4-FFF2-40B4-BE49-F238E27FC236}">
              <a16:creationId xmlns:a16="http://schemas.microsoft.com/office/drawing/2014/main" id="{6C02C115-17E7-4E18-BD6C-A5D7155F4448}"/>
            </a:ext>
          </a:extLst>
        </xdr:cNvPr>
        <xdr:cNvSpPr/>
      </xdr:nvSpPr>
      <xdr:spPr>
        <a:xfrm>
          <a:off x="12132732" y="8724900"/>
          <a:ext cx="265545" cy="219364"/>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54428</xdr:colOff>
      <xdr:row>1</xdr:row>
      <xdr:rowOff>27215</xdr:rowOff>
    </xdr:from>
    <xdr:to>
      <xdr:col>18</xdr:col>
      <xdr:colOff>931972</xdr:colOff>
      <xdr:row>5</xdr:row>
      <xdr:rowOff>59898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b="28054"/>
        <a:stretch/>
      </xdr:blipFill>
      <xdr:spPr>
        <a:xfrm>
          <a:off x="54428" y="202387"/>
          <a:ext cx="34936262" cy="7809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A6072-3CDD-46D4-8453-E98438AFEDD5}">
  <sheetPr codeName="Hoja10"/>
  <dimension ref="A1:BI102"/>
  <sheetViews>
    <sheetView showGridLines="0" topLeftCell="AW1" zoomScale="90" zoomScaleNormal="90" workbookViewId="0">
      <pane ySplit="1" topLeftCell="A2" activePane="bottomLeft" state="frozen"/>
      <selection pane="bottomLeft" activeCell="AO6" sqref="AO6"/>
    </sheetView>
  </sheetViews>
  <sheetFormatPr baseColWidth="10" defaultColWidth="11.453125" defaultRowHeight="14.5"/>
  <cols>
    <col min="1" max="1" width="25.1796875" style="6" bestFit="1" customWidth="1"/>
    <col min="2" max="2" width="26.453125" style="6" bestFit="1" customWidth="1"/>
    <col min="3" max="3" width="15.6328125" style="6" customWidth="1"/>
    <col min="4" max="4" width="27.81640625" hidden="1" customWidth="1"/>
    <col min="5" max="5" width="11.453125" hidden="1" customWidth="1"/>
    <col min="6" max="6" width="17" hidden="1" customWidth="1"/>
    <col min="7" max="9" width="14.453125" hidden="1" customWidth="1"/>
    <col min="10" max="10" width="11.453125" hidden="1" customWidth="1"/>
    <col min="11" max="14" width="16.81640625" hidden="1" customWidth="1"/>
    <col min="15" max="15" width="25.1796875" hidden="1" customWidth="1"/>
    <col min="16" max="16" width="0" hidden="1" customWidth="1"/>
    <col min="17" max="17" width="17" hidden="1" customWidth="1"/>
    <col min="18" max="18" width="0" hidden="1" customWidth="1"/>
    <col min="19" max="20" width="14.81640625" hidden="1" customWidth="1"/>
    <col min="21" max="21" width="0" hidden="1" customWidth="1"/>
    <col min="22" max="22" width="17" hidden="1" customWidth="1"/>
    <col min="23" max="23" width="0" hidden="1" customWidth="1"/>
    <col min="24" max="26" width="13.81640625" hidden="1" customWidth="1"/>
    <col min="27" max="27" width="27.81640625" hidden="1" customWidth="1"/>
    <col min="28" max="28" width="0" hidden="1" customWidth="1"/>
    <col min="29" max="29" width="17" hidden="1" customWidth="1"/>
    <col min="30" max="32" width="14.453125" hidden="1" customWidth="1"/>
    <col min="33" max="33" width="0" hidden="1" customWidth="1"/>
    <col min="34" max="38" width="16.81640625" hidden="1" customWidth="1"/>
    <col min="39" max="39" width="27.81640625" style="6" customWidth="1"/>
    <col min="40" max="40" width="11.453125" style="6"/>
    <col min="41" max="41" width="17" style="6" customWidth="1"/>
    <col min="42" max="44" width="14.453125" style="6" customWidth="1"/>
    <col min="45" max="45" width="11.453125" style="6"/>
    <col min="46" max="49" width="16.81640625" style="6" customWidth="1"/>
    <col min="50" max="57" width="11.453125" style="6"/>
    <col min="58" max="58" width="43.08984375" style="6" bestFit="1" customWidth="1"/>
    <col min="59" max="59" width="11.453125" style="6"/>
    <col min="60" max="61" width="15.6328125" style="6" customWidth="1"/>
    <col min="62" max="16384" width="11.453125" style="6"/>
  </cols>
  <sheetData>
    <row r="1" spans="1:61" ht="37.5" customHeight="1">
      <c r="A1"/>
      <c r="B1"/>
      <c r="C1"/>
      <c r="AM1" s="39" t="s">
        <v>47</v>
      </c>
      <c r="AN1" s="99" t="s">
        <v>26</v>
      </c>
      <c r="AO1" s="100" t="s">
        <v>73</v>
      </c>
      <c r="AP1" s="100" t="s">
        <v>5</v>
      </c>
      <c r="AQ1" s="100" t="s">
        <v>7</v>
      </c>
      <c r="AR1" s="100" t="s">
        <v>9</v>
      </c>
      <c r="AS1" s="100" t="s">
        <v>56</v>
      </c>
      <c r="AT1" s="100" t="s">
        <v>57</v>
      </c>
      <c r="AU1" s="100" t="s">
        <v>58</v>
      </c>
      <c r="AV1" s="99" t="s">
        <v>27</v>
      </c>
      <c r="AW1" s="100" t="s">
        <v>73</v>
      </c>
      <c r="AX1" s="100" t="s">
        <v>5</v>
      </c>
      <c r="AY1" s="100" t="s">
        <v>7</v>
      </c>
      <c r="AZ1" s="100" t="s">
        <v>9</v>
      </c>
      <c r="BA1" s="100" t="s">
        <v>56</v>
      </c>
      <c r="BB1" s="100" t="s">
        <v>57</v>
      </c>
      <c r="BC1" s="100" t="s">
        <v>58</v>
      </c>
      <c r="BF1" s="109" t="s">
        <v>74</v>
      </c>
      <c r="BG1" s="18" t="s">
        <v>26</v>
      </c>
      <c r="BH1" s="19" t="s">
        <v>75</v>
      </c>
      <c r="BI1" s="19" t="s">
        <v>76</v>
      </c>
    </row>
    <row r="2" spans="1:61" ht="15" customHeight="1">
      <c r="A2"/>
      <c r="B2"/>
      <c r="C2"/>
      <c r="AM2" s="34"/>
      <c r="AN2" s="101">
        <v>0</v>
      </c>
      <c r="AO2" s="102">
        <v>8448.2925740666033</v>
      </c>
      <c r="AP2" s="102">
        <v>3572.3737154012101</v>
      </c>
      <c r="AQ2" s="102">
        <v>2524.5874293597467</v>
      </c>
      <c r="AR2" s="102">
        <v>2285.3291435707511</v>
      </c>
      <c r="AS2" s="102">
        <v>2418.9567220668091</v>
      </c>
      <c r="AT2" s="102">
        <v>2024.0250123416158</v>
      </c>
      <c r="AU2" s="102">
        <v>1727.8262300477209</v>
      </c>
      <c r="AV2" s="101">
        <v>0</v>
      </c>
      <c r="AW2" s="102">
        <v>6534.2262877546382</v>
      </c>
      <c r="AX2" s="102">
        <v>3357.8662867628004</v>
      </c>
      <c r="AY2" s="102">
        <v>2466.8354293417128</v>
      </c>
      <c r="AZ2" s="102">
        <v>2285.3291435707511</v>
      </c>
      <c r="BA2" s="102">
        <v>2418.9567220668091</v>
      </c>
      <c r="BB2" s="102">
        <v>2024.0250123416158</v>
      </c>
      <c r="BC2" s="102">
        <v>1727.8262300477209</v>
      </c>
      <c r="BF2" s="34"/>
      <c r="BG2" s="110">
        <v>0</v>
      </c>
      <c r="BH2" s="33">
        <v>313.0116634241096</v>
      </c>
      <c r="BI2" s="33">
        <v>721.97630716109586</v>
      </c>
    </row>
    <row r="3" spans="1:61" ht="15" customHeight="1">
      <c r="A3"/>
      <c r="B3"/>
      <c r="C3"/>
      <c r="AM3" s="34"/>
      <c r="AN3" s="101">
        <v>1</v>
      </c>
      <c r="AO3" s="102">
        <v>8448.2925740666033</v>
      </c>
      <c r="AP3" s="102">
        <v>3572.3737154012101</v>
      </c>
      <c r="AQ3" s="102">
        <v>2524.5874293597467</v>
      </c>
      <c r="AR3" s="102">
        <v>2285.3291435707511</v>
      </c>
      <c r="AS3" s="102">
        <v>2418.9567220668091</v>
      </c>
      <c r="AT3" s="102">
        <v>2024.0250123416158</v>
      </c>
      <c r="AU3" s="102">
        <v>1727.8262300477209</v>
      </c>
      <c r="AV3" s="101">
        <v>1</v>
      </c>
      <c r="AW3" s="102">
        <v>6534.2262877546382</v>
      </c>
      <c r="AX3" s="102">
        <v>3357.8662867628004</v>
      </c>
      <c r="AY3" s="102">
        <v>2466.8354293417128</v>
      </c>
      <c r="AZ3" s="102">
        <v>2285.3291435707511</v>
      </c>
      <c r="BA3" s="102">
        <v>2418.9567220668091</v>
      </c>
      <c r="BB3" s="102">
        <v>2024.0250123416158</v>
      </c>
      <c r="BC3" s="102">
        <v>1727.8262300477209</v>
      </c>
      <c r="BF3" s="34"/>
      <c r="BG3" s="110">
        <v>1</v>
      </c>
      <c r="BH3" s="33">
        <v>313.0116634241096</v>
      </c>
      <c r="BI3" s="33">
        <v>721.97630716109586</v>
      </c>
    </row>
    <row r="4" spans="1:61">
      <c r="A4"/>
      <c r="B4"/>
      <c r="C4"/>
      <c r="AN4" s="101">
        <v>2</v>
      </c>
      <c r="AO4" s="102">
        <v>8448.2925740666033</v>
      </c>
      <c r="AP4" s="102">
        <v>3572.3737154012101</v>
      </c>
      <c r="AQ4" s="102">
        <v>2524.5874293597467</v>
      </c>
      <c r="AR4" s="102">
        <v>2285.3291435707511</v>
      </c>
      <c r="AS4" s="102">
        <v>2418.9567220668091</v>
      </c>
      <c r="AT4" s="102">
        <v>2024.0250123416158</v>
      </c>
      <c r="AU4" s="102">
        <v>1727.8262300477209</v>
      </c>
      <c r="AV4" s="101">
        <v>2</v>
      </c>
      <c r="AW4" s="102">
        <v>6534.2262877546382</v>
      </c>
      <c r="AX4" s="102">
        <v>3357.8662867628004</v>
      </c>
      <c r="AY4" s="102">
        <v>2466.8354293417128</v>
      </c>
      <c r="AZ4" s="102">
        <v>2285.3291435707511</v>
      </c>
      <c r="BA4" s="102">
        <v>2418.9567220668091</v>
      </c>
      <c r="BB4" s="102">
        <v>2024.0250123416158</v>
      </c>
      <c r="BC4" s="102">
        <v>1727.8262300477209</v>
      </c>
      <c r="BG4" s="110">
        <v>2</v>
      </c>
      <c r="BH4" s="33">
        <v>313.0116634241096</v>
      </c>
      <c r="BI4" s="33">
        <v>721.97630716109586</v>
      </c>
    </row>
    <row r="5" spans="1:61">
      <c r="A5"/>
      <c r="B5"/>
      <c r="C5"/>
      <c r="AN5" s="101">
        <v>3</v>
      </c>
      <c r="AO5" s="102">
        <v>8448.2925740666033</v>
      </c>
      <c r="AP5" s="102">
        <v>3572.3737154012101</v>
      </c>
      <c r="AQ5" s="102">
        <v>2524.5874293597467</v>
      </c>
      <c r="AR5" s="102">
        <v>2285.3291435707511</v>
      </c>
      <c r="AS5" s="102">
        <v>2418.9567220668091</v>
      </c>
      <c r="AT5" s="102">
        <v>2024.0250123416158</v>
      </c>
      <c r="AU5" s="102">
        <v>1727.8262300477209</v>
      </c>
      <c r="AV5" s="101">
        <v>3</v>
      </c>
      <c r="AW5" s="102">
        <v>6534.2262877546382</v>
      </c>
      <c r="AX5" s="102">
        <v>3357.8662867628004</v>
      </c>
      <c r="AY5" s="102">
        <v>2466.8354293417128</v>
      </c>
      <c r="AZ5" s="102">
        <v>2285.3291435707511</v>
      </c>
      <c r="BA5" s="102">
        <v>2418.9567220668091</v>
      </c>
      <c r="BB5" s="102">
        <v>2024.0250123416158</v>
      </c>
      <c r="BC5" s="102">
        <v>1727.8262300477209</v>
      </c>
      <c r="BG5" s="110">
        <v>3</v>
      </c>
      <c r="BH5" s="33">
        <v>313.0116634241096</v>
      </c>
      <c r="BI5" s="33">
        <v>721.97630716109586</v>
      </c>
    </row>
    <row r="6" spans="1:61">
      <c r="A6"/>
      <c r="B6"/>
      <c r="C6"/>
      <c r="AM6" s="27"/>
      <c r="AN6" s="101">
        <v>4</v>
      </c>
      <c r="AO6" s="102">
        <v>8448.2925740666033</v>
      </c>
      <c r="AP6" s="102">
        <v>3572.3737154012101</v>
      </c>
      <c r="AQ6" s="102">
        <v>2524.5874293597467</v>
      </c>
      <c r="AR6" s="102">
        <v>2285.3291435707511</v>
      </c>
      <c r="AS6" s="102">
        <v>2418.9567220668091</v>
      </c>
      <c r="AT6" s="102">
        <v>2024.0250123416158</v>
      </c>
      <c r="AU6" s="102">
        <v>1727.8262300477209</v>
      </c>
      <c r="AV6" s="101">
        <v>4</v>
      </c>
      <c r="AW6" s="102">
        <v>6534.2262877546382</v>
      </c>
      <c r="AX6" s="102">
        <v>3357.8662867628004</v>
      </c>
      <c r="AY6" s="102">
        <v>2466.8354293417128</v>
      </c>
      <c r="AZ6" s="102">
        <v>2285.3291435707511</v>
      </c>
      <c r="BA6" s="102">
        <v>2418.9567220668091</v>
      </c>
      <c r="BB6" s="102">
        <v>2024.0250123416158</v>
      </c>
      <c r="BC6" s="102">
        <v>1727.8262300477209</v>
      </c>
      <c r="BF6" s="27"/>
      <c r="BG6" s="110">
        <v>4</v>
      </c>
      <c r="BH6" s="33">
        <v>313.0116634241096</v>
      </c>
      <c r="BI6" s="33">
        <v>721.97630716109586</v>
      </c>
    </row>
    <row r="7" spans="1:61">
      <c r="A7"/>
      <c r="B7"/>
      <c r="C7"/>
      <c r="AN7" s="101">
        <v>5</v>
      </c>
      <c r="AO7" s="102">
        <v>8448.2925740666033</v>
      </c>
      <c r="AP7" s="102">
        <v>3572.3737154012101</v>
      </c>
      <c r="AQ7" s="102">
        <v>2524.5874293597467</v>
      </c>
      <c r="AR7" s="102">
        <v>2285.3291435707511</v>
      </c>
      <c r="AS7" s="102">
        <v>2418.9567220668091</v>
      </c>
      <c r="AT7" s="102">
        <v>2024.0250123416158</v>
      </c>
      <c r="AU7" s="102">
        <v>1727.8262300477209</v>
      </c>
      <c r="AV7" s="101">
        <v>5</v>
      </c>
      <c r="AW7" s="102">
        <v>6534.2262877546382</v>
      </c>
      <c r="AX7" s="102">
        <v>3357.8662867628004</v>
      </c>
      <c r="AY7" s="102">
        <v>2466.8354293417128</v>
      </c>
      <c r="AZ7" s="102">
        <v>2285.3291435707511</v>
      </c>
      <c r="BA7" s="102">
        <v>2418.9567220668091</v>
      </c>
      <c r="BB7" s="102">
        <v>2024.0250123416158</v>
      </c>
      <c r="BC7" s="102">
        <v>1727.8262300477209</v>
      </c>
      <c r="BG7" s="110">
        <v>5</v>
      </c>
      <c r="BH7" s="33">
        <v>313.0116634241096</v>
      </c>
      <c r="BI7" s="33">
        <v>721.97630716109586</v>
      </c>
    </row>
    <row r="8" spans="1:61">
      <c r="AN8" s="101">
        <v>6</v>
      </c>
      <c r="AO8" s="102">
        <v>8448.2925740666033</v>
      </c>
      <c r="AP8" s="102">
        <v>3572.3737154012101</v>
      </c>
      <c r="AQ8" s="102">
        <v>2524.5874293597467</v>
      </c>
      <c r="AR8" s="102">
        <v>2285.3291435707511</v>
      </c>
      <c r="AS8" s="102">
        <v>2418.9567220668091</v>
      </c>
      <c r="AT8" s="102">
        <v>2024.0250123416158</v>
      </c>
      <c r="AU8" s="102">
        <v>1727.8262300477209</v>
      </c>
      <c r="AV8" s="101">
        <v>6</v>
      </c>
      <c r="AW8" s="102">
        <v>6534.2262877546382</v>
      </c>
      <c r="AX8" s="102">
        <v>3357.8662867628004</v>
      </c>
      <c r="AY8" s="102">
        <v>2466.8354293417128</v>
      </c>
      <c r="AZ8" s="102">
        <v>2285.3291435707511</v>
      </c>
      <c r="BA8" s="102">
        <v>2418.9567220668091</v>
      </c>
      <c r="BB8" s="102">
        <v>2024.0250123416158</v>
      </c>
      <c r="BC8" s="102">
        <v>1727.8262300477209</v>
      </c>
      <c r="BG8" s="110">
        <v>6</v>
      </c>
      <c r="BH8" s="33">
        <v>313.0116634241096</v>
      </c>
      <c r="BI8" s="33">
        <v>721.97630716109586</v>
      </c>
    </row>
    <row r="9" spans="1:61">
      <c r="AN9" s="101">
        <v>7</v>
      </c>
      <c r="AO9" s="102">
        <v>8448.2925740666033</v>
      </c>
      <c r="AP9" s="102">
        <v>3572.3737154012101</v>
      </c>
      <c r="AQ9" s="102">
        <v>2524.5874293597467</v>
      </c>
      <c r="AR9" s="102">
        <v>2285.3291435707511</v>
      </c>
      <c r="AS9" s="102">
        <v>2418.9567220668091</v>
      </c>
      <c r="AT9" s="102">
        <v>2024.0250123416158</v>
      </c>
      <c r="AU9" s="102">
        <v>1727.8262300477209</v>
      </c>
      <c r="AV9" s="101">
        <v>7</v>
      </c>
      <c r="AW9" s="102">
        <v>6534.2262877546382</v>
      </c>
      <c r="AX9" s="102">
        <v>3357.8662867628004</v>
      </c>
      <c r="AY9" s="102">
        <v>2466.8354293417128</v>
      </c>
      <c r="AZ9" s="102">
        <v>2285.3291435707511</v>
      </c>
      <c r="BA9" s="102">
        <v>2418.9567220668091</v>
      </c>
      <c r="BB9" s="102">
        <v>2024.0250123416158</v>
      </c>
      <c r="BC9" s="102">
        <v>1727.8262300477209</v>
      </c>
      <c r="BG9" s="110">
        <v>7</v>
      </c>
      <c r="BH9" s="33">
        <v>313.0116634241096</v>
      </c>
      <c r="BI9" s="33">
        <v>721.97630716109586</v>
      </c>
    </row>
    <row r="10" spans="1:61">
      <c r="A10"/>
      <c r="B10"/>
      <c r="AN10" s="101">
        <v>8</v>
      </c>
      <c r="AO10" s="102">
        <v>8448.2925740666033</v>
      </c>
      <c r="AP10" s="102">
        <v>3572.3737154012101</v>
      </c>
      <c r="AQ10" s="102">
        <v>2524.5874293597467</v>
      </c>
      <c r="AR10" s="102">
        <v>2285.3291435707511</v>
      </c>
      <c r="AS10" s="102">
        <v>2418.9567220668091</v>
      </c>
      <c r="AT10" s="102">
        <v>2024.0250123416158</v>
      </c>
      <c r="AU10" s="102">
        <v>1727.8262300477209</v>
      </c>
      <c r="AV10" s="101">
        <v>8</v>
      </c>
      <c r="AW10" s="102">
        <v>6534.2262877546382</v>
      </c>
      <c r="AX10" s="102">
        <v>3357.8662867628004</v>
      </c>
      <c r="AY10" s="102">
        <v>2466.8354293417128</v>
      </c>
      <c r="AZ10" s="102">
        <v>2285.3291435707511</v>
      </c>
      <c r="BA10" s="102">
        <v>2418.9567220668091</v>
      </c>
      <c r="BB10" s="102">
        <v>2024.0250123416158</v>
      </c>
      <c r="BC10" s="102">
        <v>1727.8262300477209</v>
      </c>
      <c r="BG10" s="110">
        <v>8</v>
      </c>
      <c r="BH10" s="33">
        <v>313.0116634241096</v>
      </c>
      <c r="BI10" s="33">
        <v>721.97630716109586</v>
      </c>
    </row>
    <row r="11" spans="1:61">
      <c r="A11"/>
      <c r="B11"/>
      <c r="AN11" s="101">
        <v>9</v>
      </c>
      <c r="AO11" s="102">
        <v>8448.2925740666033</v>
      </c>
      <c r="AP11" s="102">
        <v>3572.3737154012101</v>
      </c>
      <c r="AQ11" s="102">
        <v>2524.5874293597467</v>
      </c>
      <c r="AR11" s="102">
        <v>2285.3291435707511</v>
      </c>
      <c r="AS11" s="102">
        <v>2418.9567220668091</v>
      </c>
      <c r="AT11" s="102">
        <v>2024.0250123416158</v>
      </c>
      <c r="AU11" s="102">
        <v>1727.8262300477209</v>
      </c>
      <c r="AV11" s="101">
        <v>9</v>
      </c>
      <c r="AW11" s="102">
        <v>6534.2262877546382</v>
      </c>
      <c r="AX11" s="102">
        <v>3357.8662867628004</v>
      </c>
      <c r="AY11" s="102">
        <v>2466.8354293417128</v>
      </c>
      <c r="AZ11" s="102">
        <v>2285.3291435707511</v>
      </c>
      <c r="BA11" s="102">
        <v>2418.9567220668091</v>
      </c>
      <c r="BB11" s="102">
        <v>2024.0250123416158</v>
      </c>
      <c r="BC11" s="102">
        <v>1727.8262300477209</v>
      </c>
      <c r="BG11" s="110">
        <v>9</v>
      </c>
      <c r="BH11" s="33">
        <v>313.0116634241096</v>
      </c>
      <c r="BI11" s="33">
        <v>721.97630716109586</v>
      </c>
    </row>
    <row r="12" spans="1:61">
      <c r="A12"/>
      <c r="B12"/>
      <c r="AN12" s="101">
        <v>10</v>
      </c>
      <c r="AO12" s="102">
        <v>8448.2925740666033</v>
      </c>
      <c r="AP12" s="102">
        <v>3572.3737154012101</v>
      </c>
      <c r="AQ12" s="102">
        <v>2524.5874293597467</v>
      </c>
      <c r="AR12" s="102">
        <v>2285.3291435707511</v>
      </c>
      <c r="AS12" s="102">
        <v>2418.9567220668091</v>
      </c>
      <c r="AT12" s="102">
        <v>2024.0250123416158</v>
      </c>
      <c r="AU12" s="102">
        <v>1727.8262300477209</v>
      </c>
      <c r="AV12" s="101">
        <v>10</v>
      </c>
      <c r="AW12" s="102">
        <v>6534.2262877546382</v>
      </c>
      <c r="AX12" s="102">
        <v>3357.8662867628004</v>
      </c>
      <c r="AY12" s="102">
        <v>2466.8354293417128</v>
      </c>
      <c r="AZ12" s="102">
        <v>2285.3291435707511</v>
      </c>
      <c r="BA12" s="102">
        <v>2418.9567220668091</v>
      </c>
      <c r="BB12" s="102">
        <v>2024.0250123416158</v>
      </c>
      <c r="BC12" s="102">
        <v>1727.8262300477209</v>
      </c>
      <c r="BG12" s="110">
        <v>10</v>
      </c>
      <c r="BH12" s="33">
        <v>313.0116634241096</v>
      </c>
      <c r="BI12" s="33">
        <v>721.97630716109586</v>
      </c>
    </row>
    <row r="13" spans="1:61">
      <c r="A13" s="36" t="s">
        <v>69</v>
      </c>
      <c r="B13"/>
      <c r="AN13" s="101">
        <v>11</v>
      </c>
      <c r="AO13" s="102">
        <v>8448.2925740666033</v>
      </c>
      <c r="AP13" s="102">
        <v>3572.3737154012101</v>
      </c>
      <c r="AQ13" s="102">
        <v>2524.5874293597467</v>
      </c>
      <c r="AR13" s="102">
        <v>2285.3291435707511</v>
      </c>
      <c r="AS13" s="102">
        <v>2418.9567220668091</v>
      </c>
      <c r="AT13" s="102">
        <v>2024.0250123416158</v>
      </c>
      <c r="AU13" s="102">
        <v>1727.8262300477209</v>
      </c>
      <c r="AV13" s="101">
        <v>11</v>
      </c>
      <c r="AW13" s="102">
        <v>6534.2262877546382</v>
      </c>
      <c r="AX13" s="102">
        <v>3357.8662867628004</v>
      </c>
      <c r="AY13" s="102">
        <v>2466.8354293417128</v>
      </c>
      <c r="AZ13" s="102">
        <v>2285.3291435707511</v>
      </c>
      <c r="BA13" s="102">
        <v>2418.9567220668091</v>
      </c>
      <c r="BB13" s="102">
        <v>2024.0250123416158</v>
      </c>
      <c r="BC13" s="102">
        <v>1727.8262300477209</v>
      </c>
      <c r="BG13" s="110">
        <v>11</v>
      </c>
      <c r="BH13" s="33">
        <v>313.0116634241096</v>
      </c>
      <c r="BI13" s="33">
        <v>721.97630716109586</v>
      </c>
    </row>
    <row r="14" spans="1:61">
      <c r="A14" s="36" t="s">
        <v>70</v>
      </c>
      <c r="B14"/>
      <c r="AN14" s="101">
        <v>12</v>
      </c>
      <c r="AO14" s="102">
        <v>8448.2925740666033</v>
      </c>
      <c r="AP14" s="102">
        <v>3572.3737154012101</v>
      </c>
      <c r="AQ14" s="102">
        <v>2524.5874293597467</v>
      </c>
      <c r="AR14" s="102">
        <v>2285.3291435707511</v>
      </c>
      <c r="AS14" s="102">
        <v>2418.9567220668091</v>
      </c>
      <c r="AT14" s="102">
        <v>2024.0250123416158</v>
      </c>
      <c r="AU14" s="102">
        <v>1727.8262300477209</v>
      </c>
      <c r="AV14" s="101">
        <v>12</v>
      </c>
      <c r="AW14" s="102">
        <v>6534.2262877546382</v>
      </c>
      <c r="AX14" s="102">
        <v>3357.8662867628004</v>
      </c>
      <c r="AY14" s="102">
        <v>2466.8354293417128</v>
      </c>
      <c r="AZ14" s="102">
        <v>2285.3291435707511</v>
      </c>
      <c r="BA14" s="102">
        <v>2418.9567220668091</v>
      </c>
      <c r="BB14" s="102">
        <v>2024.0250123416158</v>
      </c>
      <c r="BC14" s="102">
        <v>1727.8262300477209</v>
      </c>
      <c r="BG14" s="110">
        <v>12</v>
      </c>
      <c r="BH14" s="33">
        <v>313.0116634241096</v>
      </c>
      <c r="BI14" s="33">
        <v>721.97630716109586</v>
      </c>
    </row>
    <row r="15" spans="1:61">
      <c r="A15" s="36" t="s">
        <v>71</v>
      </c>
      <c r="B15"/>
      <c r="AN15" s="101">
        <v>13</v>
      </c>
      <c r="AO15" s="102">
        <v>8448.2925740666033</v>
      </c>
      <c r="AP15" s="102">
        <v>3572.3737154012101</v>
      </c>
      <c r="AQ15" s="102">
        <v>2524.5874293597467</v>
      </c>
      <c r="AR15" s="102">
        <v>2285.3291435707511</v>
      </c>
      <c r="AS15" s="102">
        <v>2418.9567220668091</v>
      </c>
      <c r="AT15" s="102">
        <v>2024.0250123416158</v>
      </c>
      <c r="AU15" s="102">
        <v>1727.8262300477209</v>
      </c>
      <c r="AV15" s="101">
        <v>13</v>
      </c>
      <c r="AW15" s="102">
        <v>6534.2262877546382</v>
      </c>
      <c r="AX15" s="102">
        <v>3357.8662867628004</v>
      </c>
      <c r="AY15" s="102">
        <v>2466.8354293417128</v>
      </c>
      <c r="AZ15" s="102">
        <v>2285.3291435707511</v>
      </c>
      <c r="BA15" s="102">
        <v>2418.9567220668091</v>
      </c>
      <c r="BB15" s="102">
        <v>2024.0250123416158</v>
      </c>
      <c r="BC15" s="102">
        <v>1727.8262300477209</v>
      </c>
      <c r="BG15" s="110">
        <v>13</v>
      </c>
      <c r="BH15" s="33">
        <v>313.0116634241096</v>
      </c>
      <c r="BI15" s="33">
        <v>721.97630716109586</v>
      </c>
    </row>
    <row r="16" spans="1:61">
      <c r="A16" s="36" t="s">
        <v>72</v>
      </c>
      <c r="AN16" s="101">
        <v>14</v>
      </c>
      <c r="AO16" s="102">
        <v>8448.2925740666033</v>
      </c>
      <c r="AP16" s="102">
        <v>3572.3737154012101</v>
      </c>
      <c r="AQ16" s="102">
        <v>2524.5874293597467</v>
      </c>
      <c r="AR16" s="102">
        <v>2285.3291435707511</v>
      </c>
      <c r="AS16" s="102">
        <v>2418.9567220668091</v>
      </c>
      <c r="AT16" s="102">
        <v>2024.0250123416158</v>
      </c>
      <c r="AU16" s="102">
        <v>1727.8262300477209</v>
      </c>
      <c r="AV16" s="101">
        <v>14</v>
      </c>
      <c r="AW16" s="102">
        <v>6534.2262877546382</v>
      </c>
      <c r="AX16" s="102">
        <v>3357.8662867628004</v>
      </c>
      <c r="AY16" s="102">
        <v>2466.8354293417128</v>
      </c>
      <c r="AZ16" s="102">
        <v>2285.3291435707511</v>
      </c>
      <c r="BA16" s="102">
        <v>2418.9567220668091</v>
      </c>
      <c r="BB16" s="102">
        <v>2024.0250123416158</v>
      </c>
      <c r="BC16" s="102">
        <v>1727.8262300477209</v>
      </c>
      <c r="BG16" s="110">
        <v>14</v>
      </c>
      <c r="BH16" s="33">
        <v>313.0116634241096</v>
      </c>
      <c r="BI16" s="33">
        <v>721.97630716109586</v>
      </c>
    </row>
    <row r="17" spans="1:61">
      <c r="A17"/>
      <c r="B17"/>
      <c r="AN17" s="101">
        <v>15</v>
      </c>
      <c r="AO17" s="102">
        <v>8448.2925740666033</v>
      </c>
      <c r="AP17" s="102">
        <v>3572.3737154012101</v>
      </c>
      <c r="AQ17" s="102">
        <v>2524.5874293597467</v>
      </c>
      <c r="AR17" s="102">
        <v>2285.3291435707511</v>
      </c>
      <c r="AS17" s="102">
        <v>2418.9567220668091</v>
      </c>
      <c r="AT17" s="102">
        <v>2024.0250123416158</v>
      </c>
      <c r="AU17" s="102">
        <v>1727.8262300477209</v>
      </c>
      <c r="AV17" s="101">
        <v>15</v>
      </c>
      <c r="AW17" s="102">
        <v>6534.2262877546382</v>
      </c>
      <c r="AX17" s="102">
        <v>3357.8662867628004</v>
      </c>
      <c r="AY17" s="102">
        <v>2466.8354293417128</v>
      </c>
      <c r="AZ17" s="102">
        <v>2285.3291435707511</v>
      </c>
      <c r="BA17" s="102">
        <v>2418.9567220668091</v>
      </c>
      <c r="BB17" s="102">
        <v>2024.0250123416158</v>
      </c>
      <c r="BC17" s="102">
        <v>1727.8262300477209</v>
      </c>
      <c r="BG17" s="110">
        <v>15</v>
      </c>
      <c r="BH17" s="33">
        <v>313.0116634241096</v>
      </c>
      <c r="BI17" s="33">
        <v>721.97630716109586</v>
      </c>
    </row>
    <row r="18" spans="1:61">
      <c r="A18"/>
      <c r="B18"/>
      <c r="AM18" s="28"/>
      <c r="AN18" s="101">
        <v>16</v>
      </c>
      <c r="AO18" s="102">
        <v>8448.2925740666033</v>
      </c>
      <c r="AP18" s="102">
        <v>3572.3737154012101</v>
      </c>
      <c r="AQ18" s="102">
        <v>2524.5874293597467</v>
      </c>
      <c r="AR18" s="102">
        <v>2285.3291435707511</v>
      </c>
      <c r="AS18" s="102">
        <v>2418.9567220668091</v>
      </c>
      <c r="AT18" s="102">
        <v>2024.0250123416158</v>
      </c>
      <c r="AU18" s="102">
        <v>1727.8262300477209</v>
      </c>
      <c r="AV18" s="101">
        <v>16</v>
      </c>
      <c r="AW18" s="102">
        <v>6534.2262877546382</v>
      </c>
      <c r="AX18" s="102">
        <v>3357.8662867628004</v>
      </c>
      <c r="AY18" s="102">
        <v>2466.8354293417128</v>
      </c>
      <c r="AZ18" s="102">
        <v>2285.3291435707511</v>
      </c>
      <c r="BA18" s="102">
        <v>2418.9567220668091</v>
      </c>
      <c r="BB18" s="102">
        <v>2024.0250123416158</v>
      </c>
      <c r="BC18" s="102">
        <v>1727.8262300477209</v>
      </c>
      <c r="BF18" s="28"/>
      <c r="BG18" s="110">
        <v>16</v>
      </c>
      <c r="BH18" s="33">
        <v>313.0116634241096</v>
      </c>
      <c r="BI18" s="33">
        <v>721.97630716109586</v>
      </c>
    </row>
    <row r="19" spans="1:61">
      <c r="A19"/>
      <c r="B19"/>
      <c r="AN19" s="101">
        <v>17</v>
      </c>
      <c r="AO19" s="102">
        <v>8448.2925740666033</v>
      </c>
      <c r="AP19" s="102">
        <v>3572.3737154012101</v>
      </c>
      <c r="AQ19" s="102">
        <v>2524.5874293597467</v>
      </c>
      <c r="AR19" s="102">
        <v>2285.3291435707511</v>
      </c>
      <c r="AS19" s="102">
        <v>2418.9567220668091</v>
      </c>
      <c r="AT19" s="102">
        <v>2024.0250123416158</v>
      </c>
      <c r="AU19" s="102">
        <v>1727.8262300477209</v>
      </c>
      <c r="AV19" s="101">
        <v>17</v>
      </c>
      <c r="AW19" s="102">
        <v>6534.2262877546382</v>
      </c>
      <c r="AX19" s="102">
        <v>3357.8662867628004</v>
      </c>
      <c r="AY19" s="102">
        <v>2466.8354293417128</v>
      </c>
      <c r="AZ19" s="102">
        <v>2285.3291435707511</v>
      </c>
      <c r="BA19" s="102">
        <v>2418.9567220668091</v>
      </c>
      <c r="BB19" s="102">
        <v>2024.0250123416158</v>
      </c>
      <c r="BC19" s="102">
        <v>1727.8262300477209</v>
      </c>
      <c r="BG19" s="110">
        <v>17</v>
      </c>
      <c r="BH19" s="33">
        <v>313.0116634241096</v>
      </c>
      <c r="BI19" s="33">
        <v>721.97630716109586</v>
      </c>
    </row>
    <row r="20" spans="1:61">
      <c r="A20"/>
      <c r="B20"/>
      <c r="AN20" s="101">
        <v>18</v>
      </c>
      <c r="AO20" s="102">
        <v>8629.798859837565</v>
      </c>
      <c r="AP20" s="102">
        <v>3613.6251439855196</v>
      </c>
      <c r="AQ20" s="102">
        <v>2549.3382865103326</v>
      </c>
      <c r="AR20" s="102">
        <v>2326.580572155061</v>
      </c>
      <c r="AS20" s="102">
        <v>2468.3231857824585</v>
      </c>
      <c r="AT20" s="102">
        <v>2073.3914760572652</v>
      </c>
      <c r="AU20" s="102">
        <v>1727.8262300477209</v>
      </c>
      <c r="AV20" s="101">
        <v>18</v>
      </c>
      <c r="AW20" s="102">
        <v>6583.7280020558092</v>
      </c>
      <c r="AX20" s="102">
        <v>3399.1177153471094</v>
      </c>
      <c r="AY20" s="102">
        <v>2532.83771507661</v>
      </c>
      <c r="AZ20" s="102">
        <v>2326.580572155061</v>
      </c>
      <c r="BA20" s="102">
        <v>2468.3231857824585</v>
      </c>
      <c r="BB20" s="102">
        <v>2073.3914760572652</v>
      </c>
      <c r="BC20" s="102">
        <v>1727.8262300477209</v>
      </c>
      <c r="BG20" s="110">
        <v>18</v>
      </c>
      <c r="BH20" s="33">
        <v>313.0116634241096</v>
      </c>
      <c r="BI20" s="33">
        <v>721.97630716109586</v>
      </c>
    </row>
    <row r="21" spans="1:61">
      <c r="A21"/>
      <c r="B21"/>
      <c r="AN21" s="101">
        <v>19</v>
      </c>
      <c r="AO21" s="102">
        <v>8629.798859837565</v>
      </c>
      <c r="AP21" s="102">
        <v>3613.6251439855196</v>
      </c>
      <c r="AQ21" s="102">
        <v>2549.3382865103326</v>
      </c>
      <c r="AR21" s="102">
        <v>2326.580572155061</v>
      </c>
      <c r="AS21" s="102">
        <v>2468.3231857824585</v>
      </c>
      <c r="AT21" s="102">
        <v>2073.3914760572652</v>
      </c>
      <c r="AU21" s="102">
        <v>1727.8262300477209</v>
      </c>
      <c r="AV21" s="101">
        <v>19</v>
      </c>
      <c r="AW21" s="102">
        <v>6583.7280020558092</v>
      </c>
      <c r="AX21" s="102">
        <v>3399.1177153471094</v>
      </c>
      <c r="AY21" s="102">
        <v>2532.83771507661</v>
      </c>
      <c r="AZ21" s="102">
        <v>2326.580572155061</v>
      </c>
      <c r="BA21" s="102">
        <v>2468.3231857824585</v>
      </c>
      <c r="BB21" s="102">
        <v>2073.3914760572652</v>
      </c>
      <c r="BC21" s="102">
        <v>1727.8262300477209</v>
      </c>
      <c r="BG21" s="110">
        <v>19</v>
      </c>
      <c r="BH21" s="33">
        <v>330.71172775561644</v>
      </c>
      <c r="BI21" s="33">
        <v>751.78694178246576</v>
      </c>
    </row>
    <row r="22" spans="1:61">
      <c r="A22"/>
      <c r="B22"/>
      <c r="AM22" s="28"/>
      <c r="AN22" s="101">
        <v>20</v>
      </c>
      <c r="AO22" s="102">
        <v>8629.798859837565</v>
      </c>
      <c r="AP22" s="102">
        <v>3613.6251439855196</v>
      </c>
      <c r="AQ22" s="102">
        <v>2549.3382865103326</v>
      </c>
      <c r="AR22" s="102">
        <v>2326.580572155061</v>
      </c>
      <c r="AS22" s="102">
        <v>2468.3231857824585</v>
      </c>
      <c r="AT22" s="102">
        <v>2073.3914760572652</v>
      </c>
      <c r="AU22" s="102">
        <v>1727.8262300477209</v>
      </c>
      <c r="AV22" s="101">
        <v>20</v>
      </c>
      <c r="AW22" s="102">
        <v>6583.7280020558092</v>
      </c>
      <c r="AX22" s="102">
        <v>3399.1177153471094</v>
      </c>
      <c r="AY22" s="102">
        <v>2532.83771507661</v>
      </c>
      <c r="AZ22" s="102">
        <v>2326.580572155061</v>
      </c>
      <c r="BA22" s="102">
        <v>2468.3231857824585</v>
      </c>
      <c r="BB22" s="102">
        <v>2073.3914760572652</v>
      </c>
      <c r="BC22" s="102">
        <v>1727.8262300477209</v>
      </c>
      <c r="BF22" s="28"/>
      <c r="BG22" s="110">
        <v>20</v>
      </c>
      <c r="BH22" s="33">
        <v>330.71172775561644</v>
      </c>
      <c r="BI22" s="33">
        <v>781.5975763035616</v>
      </c>
    </row>
    <row r="23" spans="1:61">
      <c r="A23"/>
      <c r="B23"/>
      <c r="AN23" s="101">
        <v>21</v>
      </c>
      <c r="AO23" s="102">
        <v>8629.798859837565</v>
      </c>
      <c r="AP23" s="102">
        <v>3613.6251439855196</v>
      </c>
      <c r="AQ23" s="102">
        <v>2549.3382865103326</v>
      </c>
      <c r="AR23" s="102">
        <v>2326.580572155061</v>
      </c>
      <c r="AS23" s="102">
        <v>2468.3231857824585</v>
      </c>
      <c r="AT23" s="102">
        <v>2073.3914760572652</v>
      </c>
      <c r="AU23" s="102">
        <v>1727.8262300477209</v>
      </c>
      <c r="AV23" s="101">
        <v>21</v>
      </c>
      <c r="AW23" s="102">
        <v>6583.7280020558092</v>
      </c>
      <c r="AX23" s="102">
        <v>3399.1177153471094</v>
      </c>
      <c r="AY23" s="102">
        <v>2532.83771507661</v>
      </c>
      <c r="AZ23" s="102">
        <v>2326.580572155061</v>
      </c>
      <c r="BA23" s="102">
        <v>2468.3231857824585</v>
      </c>
      <c r="BB23" s="102">
        <v>2073.3914760572652</v>
      </c>
      <c r="BC23" s="102">
        <v>1727.8262300477209</v>
      </c>
      <c r="BG23" s="110">
        <v>21</v>
      </c>
      <c r="BH23" s="33">
        <v>330.71172775561644</v>
      </c>
      <c r="BI23" s="33">
        <v>812.3397933320548</v>
      </c>
    </row>
    <row r="24" spans="1:61">
      <c r="AN24" s="101">
        <v>22</v>
      </c>
      <c r="AO24" s="102">
        <v>8629.798859837565</v>
      </c>
      <c r="AP24" s="102">
        <v>3613.6251439855196</v>
      </c>
      <c r="AQ24" s="102">
        <v>2549.3382865103326</v>
      </c>
      <c r="AR24" s="102">
        <v>2326.580572155061</v>
      </c>
      <c r="AS24" s="102">
        <v>2468.3231857824585</v>
      </c>
      <c r="AT24" s="102">
        <v>2073.3914760572652</v>
      </c>
      <c r="AU24" s="102">
        <v>1727.8262300477209</v>
      </c>
      <c r="AV24" s="101">
        <v>22</v>
      </c>
      <c r="AW24" s="102">
        <v>6583.7280020558092</v>
      </c>
      <c r="AX24" s="102">
        <v>3399.1177153471094</v>
      </c>
      <c r="AY24" s="102">
        <v>2532.83771507661</v>
      </c>
      <c r="AZ24" s="102">
        <v>2326.580572155061</v>
      </c>
      <c r="BA24" s="102">
        <v>2468.3231857824585</v>
      </c>
      <c r="BB24" s="102">
        <v>2073.3914760572652</v>
      </c>
      <c r="BC24" s="102">
        <v>1727.8262300477209</v>
      </c>
      <c r="BG24" s="110">
        <v>22</v>
      </c>
      <c r="BH24" s="33">
        <v>330.71172775561644</v>
      </c>
      <c r="BI24" s="33">
        <v>842.1504279534247</v>
      </c>
    </row>
    <row r="25" spans="1:61">
      <c r="AN25" s="101">
        <v>23</v>
      </c>
      <c r="AO25" s="102">
        <v>8629.798859837565</v>
      </c>
      <c r="AP25" s="102">
        <v>3613.6251439855196</v>
      </c>
      <c r="AQ25" s="102">
        <v>2549.3382865103326</v>
      </c>
      <c r="AR25" s="102">
        <v>2326.580572155061</v>
      </c>
      <c r="AS25" s="102">
        <v>2468.3231857824585</v>
      </c>
      <c r="AT25" s="102">
        <v>2073.3914760572652</v>
      </c>
      <c r="AU25" s="102">
        <v>1727.8262300477209</v>
      </c>
      <c r="AV25" s="101">
        <v>23</v>
      </c>
      <c r="AW25" s="102">
        <v>6583.7280020558092</v>
      </c>
      <c r="AX25" s="102">
        <v>3399.1177153471094</v>
      </c>
      <c r="AY25" s="102">
        <v>2532.83771507661</v>
      </c>
      <c r="AZ25" s="102">
        <v>2326.580572155061</v>
      </c>
      <c r="BA25" s="102">
        <v>2468.3231857824585</v>
      </c>
      <c r="BB25" s="102">
        <v>2073.3914760572652</v>
      </c>
      <c r="BC25" s="102">
        <v>1727.8262300477209</v>
      </c>
      <c r="BG25" s="110">
        <v>23</v>
      </c>
      <c r="BH25" s="33">
        <v>330.71172775561644</v>
      </c>
      <c r="BI25" s="33">
        <v>902.70327950301373</v>
      </c>
    </row>
    <row r="26" spans="1:61">
      <c r="AN26" s="101">
        <v>24</v>
      </c>
      <c r="AO26" s="102">
        <v>8629.798859837565</v>
      </c>
      <c r="AP26" s="102">
        <v>3613.6251439855196</v>
      </c>
      <c r="AQ26" s="102">
        <v>2549.3382865103326</v>
      </c>
      <c r="AR26" s="102">
        <v>2326.580572155061</v>
      </c>
      <c r="AS26" s="102">
        <v>2468.3231857824585</v>
      </c>
      <c r="AT26" s="102">
        <v>2073.3914760572652</v>
      </c>
      <c r="AU26" s="102">
        <v>1727.8262300477209</v>
      </c>
      <c r="AV26" s="101">
        <v>24</v>
      </c>
      <c r="AW26" s="102">
        <v>6583.7280020558092</v>
      </c>
      <c r="AX26" s="102">
        <v>3399.1177153471094</v>
      </c>
      <c r="AY26" s="102">
        <v>2532.83771507661</v>
      </c>
      <c r="AZ26" s="102">
        <v>2326.580572155061</v>
      </c>
      <c r="BA26" s="102">
        <v>2468.3231857824585</v>
      </c>
      <c r="BB26" s="102">
        <v>2073.3914760572652</v>
      </c>
      <c r="BC26" s="102">
        <v>1727.8262300477209</v>
      </c>
      <c r="BF26" s="29"/>
      <c r="BG26" s="110">
        <v>24</v>
      </c>
      <c r="BH26" s="33">
        <v>330.71172775561644</v>
      </c>
      <c r="BI26" s="33">
        <v>962.32454874575342</v>
      </c>
    </row>
    <row r="27" spans="1:61">
      <c r="A27" s="15" t="s">
        <v>16</v>
      </c>
      <c r="AN27" s="101">
        <v>25</v>
      </c>
      <c r="AO27" s="102">
        <v>8629.798859837565</v>
      </c>
      <c r="AP27" s="102">
        <v>3613.6251439855196</v>
      </c>
      <c r="AQ27" s="102">
        <v>2549.3382865103326</v>
      </c>
      <c r="AR27" s="102">
        <v>2326.580572155061</v>
      </c>
      <c r="AS27" s="102">
        <v>2468.3231857824585</v>
      </c>
      <c r="AT27" s="102">
        <v>2073.3914760572652</v>
      </c>
      <c r="AU27" s="102">
        <v>1727.8262300477209</v>
      </c>
      <c r="AV27" s="101">
        <v>25</v>
      </c>
      <c r="AW27" s="102">
        <v>6583.7280020558092</v>
      </c>
      <c r="AX27" s="102">
        <v>3399.1177153471094</v>
      </c>
      <c r="AY27" s="102">
        <v>2532.83771507661</v>
      </c>
      <c r="AZ27" s="102">
        <v>2326.580572155061</v>
      </c>
      <c r="BA27" s="102">
        <v>2468.3231857824585</v>
      </c>
      <c r="BB27" s="102">
        <v>2073.3914760572652</v>
      </c>
      <c r="BC27" s="102">
        <v>1727.8262300477209</v>
      </c>
      <c r="BG27" s="110">
        <v>25</v>
      </c>
      <c r="BH27" s="33">
        <v>350.27495670082192</v>
      </c>
      <c r="BI27" s="33">
        <v>1022.8774002953425</v>
      </c>
    </row>
    <row r="28" spans="1:61">
      <c r="A28" s="15" t="s">
        <v>17</v>
      </c>
      <c r="AM28" s="29"/>
      <c r="AN28" s="101">
        <v>26</v>
      </c>
      <c r="AO28" s="102">
        <v>8654.549716988151</v>
      </c>
      <c r="AP28" s="102">
        <v>3762.1302868890339</v>
      </c>
      <c r="AQ28" s="102">
        <v>2763.8457151487423</v>
      </c>
      <c r="AR28" s="102">
        <v>2458.5851436248513</v>
      </c>
      <c r="AS28" s="102">
        <v>2537.4362349843673</v>
      </c>
      <c r="AT28" s="102">
        <v>2172.1244034885635</v>
      </c>
      <c r="AU28" s="102">
        <v>1826.5591574790192</v>
      </c>
      <c r="AV28" s="101">
        <v>26</v>
      </c>
      <c r="AW28" s="102">
        <v>7029.2434307663534</v>
      </c>
      <c r="AX28" s="102">
        <v>3654.8765725698295</v>
      </c>
      <c r="AY28" s="102">
        <v>2780.3462865824658</v>
      </c>
      <c r="AZ28" s="102">
        <v>2458.5851436248513</v>
      </c>
      <c r="BA28" s="102">
        <v>2537.4362349843673</v>
      </c>
      <c r="BB28" s="102">
        <v>2172.1244034885635</v>
      </c>
      <c r="BC28" s="102">
        <v>1826.5591574790192</v>
      </c>
      <c r="BF28" s="29"/>
      <c r="BG28" s="110">
        <v>26</v>
      </c>
      <c r="BH28" s="33">
        <v>391.26457930520553</v>
      </c>
      <c r="BI28" s="33">
        <v>1082.4986695380821</v>
      </c>
    </row>
    <row r="29" spans="1:61">
      <c r="A29" s="15" t="s">
        <v>18</v>
      </c>
      <c r="AM29" s="29"/>
      <c r="AN29" s="101">
        <v>27</v>
      </c>
      <c r="AO29" s="102">
        <v>8712.3017170061848</v>
      </c>
      <c r="AP29" s="102">
        <v>4017.889144111753</v>
      </c>
      <c r="AQ29" s="102">
        <v>3102.1074295400808</v>
      </c>
      <c r="AR29" s="102">
        <v>2631.841143678952</v>
      </c>
      <c r="AS29" s="102">
        <v>2586.8026987000162</v>
      </c>
      <c r="AT29" s="102">
        <v>2221.4908672042125</v>
      </c>
      <c r="AU29" s="102">
        <v>1826.5591574790192</v>
      </c>
      <c r="AV29" s="101">
        <v>27</v>
      </c>
      <c r="AW29" s="102">
        <v>8712.3017170061848</v>
      </c>
      <c r="AX29" s="102">
        <v>4017.889144111753</v>
      </c>
      <c r="AY29" s="102">
        <v>3102.1074295400808</v>
      </c>
      <c r="AZ29" s="102">
        <v>2631.841143678952</v>
      </c>
      <c r="BA29" s="102">
        <v>2586.8026987000162</v>
      </c>
      <c r="BB29" s="102">
        <v>2221.4908672042125</v>
      </c>
      <c r="BC29" s="102">
        <v>1826.5591574790192</v>
      </c>
      <c r="BF29" s="29"/>
      <c r="BG29" s="110">
        <v>27</v>
      </c>
      <c r="BH29" s="33">
        <v>461.13325422410963</v>
      </c>
      <c r="BI29" s="33">
        <v>1143.0515210876713</v>
      </c>
    </row>
    <row r="30" spans="1:61">
      <c r="C30"/>
      <c r="AM30" s="29"/>
      <c r="AN30" s="101">
        <v>28</v>
      </c>
      <c r="AO30" s="102">
        <v>8893.8080027771466</v>
      </c>
      <c r="AP30" s="102">
        <v>4207.6457155995777</v>
      </c>
      <c r="AQ30" s="102">
        <v>3209.3611438592857</v>
      </c>
      <c r="AR30" s="102">
        <v>2681.342857980123</v>
      </c>
      <c r="AS30" s="102">
        <v>2616.4225769294057</v>
      </c>
      <c r="AT30" s="102">
        <v>2241.2374526904723</v>
      </c>
      <c r="AU30" s="102">
        <v>1826.5591574790192</v>
      </c>
      <c r="AV30" s="101">
        <v>28</v>
      </c>
      <c r="AW30" s="102">
        <v>8893.8080027771466</v>
      </c>
      <c r="AX30" s="102">
        <v>4207.6457155995777</v>
      </c>
      <c r="AY30" s="102">
        <v>3209.3611438592857</v>
      </c>
      <c r="AZ30" s="102">
        <v>2681.342857980123</v>
      </c>
      <c r="BA30" s="102">
        <v>2616.4225769294057</v>
      </c>
      <c r="BB30" s="102">
        <v>2241.2374526904723</v>
      </c>
      <c r="BC30" s="102">
        <v>1826.5591574790192</v>
      </c>
      <c r="BF30" s="29"/>
      <c r="BG30" s="110">
        <v>28</v>
      </c>
      <c r="BH30" s="33">
        <v>598.0758570410959</v>
      </c>
      <c r="BI30" s="33">
        <v>1203.6043726372604</v>
      </c>
    </row>
    <row r="31" spans="1:61">
      <c r="A31"/>
      <c r="B31"/>
      <c r="C31"/>
      <c r="AN31" s="101">
        <v>29</v>
      </c>
      <c r="AO31" s="102">
        <v>9075.3142885481102</v>
      </c>
      <c r="AP31" s="102">
        <v>4372.6514299368155</v>
      </c>
      <c r="AQ31" s="102">
        <v>3316.6148581784905</v>
      </c>
      <c r="AR31" s="102">
        <v>2755.5954294318803</v>
      </c>
      <c r="AS31" s="102">
        <v>2685.5356261313145</v>
      </c>
      <c r="AT31" s="102">
        <v>2270.8573309198619</v>
      </c>
      <c r="AU31" s="102">
        <v>1826.5591574790192</v>
      </c>
      <c r="AV31" s="101">
        <v>29</v>
      </c>
      <c r="AW31" s="102">
        <v>9075.3142885481102</v>
      </c>
      <c r="AX31" s="102">
        <v>4372.6514299368155</v>
      </c>
      <c r="AY31" s="102">
        <v>3316.6148581784905</v>
      </c>
      <c r="AZ31" s="102">
        <v>2755.5954294318803</v>
      </c>
      <c r="BA31" s="102">
        <v>2685.5356261313145</v>
      </c>
      <c r="BB31" s="102">
        <v>2270.8573309198619</v>
      </c>
      <c r="BC31" s="102">
        <v>1826.5591574790192</v>
      </c>
      <c r="BG31" s="110">
        <v>29</v>
      </c>
      <c r="BH31" s="33">
        <v>708.93415446410961</v>
      </c>
      <c r="BI31" s="33">
        <v>1293.967858808219</v>
      </c>
    </row>
    <row r="32" spans="1:61">
      <c r="A32"/>
      <c r="B32"/>
      <c r="C32"/>
      <c r="AN32" s="101">
        <v>30</v>
      </c>
      <c r="AO32" s="102">
        <v>9248.5702886022082</v>
      </c>
      <c r="AP32" s="102">
        <v>4661.411430026983</v>
      </c>
      <c r="AQ32" s="102">
        <v>3349.616001045938</v>
      </c>
      <c r="AR32" s="102">
        <v>2829.8480008836377</v>
      </c>
      <c r="AS32" s="102">
        <v>2715.1555043607041</v>
      </c>
      <c r="AT32" s="102">
        <v>2290.6039164061212</v>
      </c>
      <c r="AU32" s="102">
        <v>1826.5591574790192</v>
      </c>
      <c r="AV32" s="101">
        <v>30</v>
      </c>
      <c r="AW32" s="102">
        <v>9248.5702886022082</v>
      </c>
      <c r="AX32" s="102">
        <v>4661.411430026983</v>
      </c>
      <c r="AY32" s="102">
        <v>3349.616001045938</v>
      </c>
      <c r="AZ32" s="102">
        <v>2829.8480008836377</v>
      </c>
      <c r="BA32" s="102">
        <v>2715.1555043607041</v>
      </c>
      <c r="BB32" s="102">
        <v>2290.6039164061212</v>
      </c>
      <c r="BC32" s="102">
        <v>1826.5591574790192</v>
      </c>
      <c r="BG32" s="110">
        <v>30</v>
      </c>
      <c r="BH32" s="33">
        <v>763.89751207232882</v>
      </c>
      <c r="BI32" s="33">
        <v>1383.3997626723287</v>
      </c>
    </row>
    <row r="33" spans="1:61">
      <c r="A33"/>
      <c r="B33"/>
      <c r="C33"/>
      <c r="AN33" s="101">
        <v>31</v>
      </c>
      <c r="AO33" s="102">
        <v>9430.0765743731699</v>
      </c>
      <c r="AP33" s="102">
        <v>4867.6685729485307</v>
      </c>
      <c r="AQ33" s="102">
        <v>3399.1177153471094</v>
      </c>
      <c r="AR33" s="102">
        <v>2912.3508580522566</v>
      </c>
      <c r="AS33" s="102">
        <v>2764.5219680763535</v>
      </c>
      <c r="AT33" s="102">
        <v>2320.2237946355108</v>
      </c>
      <c r="AU33" s="102">
        <v>2024.0250123416158</v>
      </c>
      <c r="AV33" s="101">
        <v>31</v>
      </c>
      <c r="AW33" s="102">
        <v>9430.0765743731699</v>
      </c>
      <c r="AX33" s="102">
        <v>4867.6685729485307</v>
      </c>
      <c r="AY33" s="102">
        <v>3399.1177153471094</v>
      </c>
      <c r="AZ33" s="102">
        <v>2912.3508580522566</v>
      </c>
      <c r="BA33" s="102">
        <v>2764.5219680763535</v>
      </c>
      <c r="BB33" s="102">
        <v>2320.2237946355108</v>
      </c>
      <c r="BC33" s="102">
        <v>2024.0250123416158</v>
      </c>
      <c r="BG33" s="110">
        <v>31</v>
      </c>
      <c r="BH33" s="33">
        <v>818.86086958027397</v>
      </c>
      <c r="BI33" s="33">
        <v>1473.7632488432876</v>
      </c>
    </row>
    <row r="34" spans="1:61">
      <c r="A34"/>
      <c r="B34"/>
      <c r="C34"/>
      <c r="AN34" s="101">
        <v>32</v>
      </c>
      <c r="AO34" s="102">
        <v>9603.3325744272734</v>
      </c>
      <c r="AP34" s="102">
        <v>5032.6742872857694</v>
      </c>
      <c r="AQ34" s="102">
        <v>3432.1188582145578</v>
      </c>
      <c r="AR34" s="102">
        <v>2970.10285807029</v>
      </c>
      <c r="AS34" s="102">
        <v>2813.8884317920024</v>
      </c>
      <c r="AT34" s="102">
        <v>2369.5902583511602</v>
      </c>
      <c r="AU34" s="102">
        <v>2024.0250123416158</v>
      </c>
      <c r="AV34" s="101">
        <v>32</v>
      </c>
      <c r="AW34" s="102">
        <v>9603.3325744272734</v>
      </c>
      <c r="AX34" s="102">
        <v>5032.6742872857694</v>
      </c>
      <c r="AY34" s="102">
        <v>3432.1188582145578</v>
      </c>
      <c r="AZ34" s="102">
        <v>2970.10285807029</v>
      </c>
      <c r="BA34" s="102">
        <v>2813.8884317920024</v>
      </c>
      <c r="BB34" s="102">
        <v>2369.5902583511602</v>
      </c>
      <c r="BC34" s="102">
        <v>2024.0250123416158</v>
      </c>
      <c r="BG34" s="110">
        <v>32</v>
      </c>
      <c r="BH34" s="33">
        <v>871.0294801676713</v>
      </c>
      <c r="BI34" s="33">
        <v>1564.1267350142464</v>
      </c>
    </row>
    <row r="35" spans="1:61">
      <c r="A35"/>
      <c r="B35"/>
      <c r="C35"/>
      <c r="AN35" s="101">
        <v>33</v>
      </c>
      <c r="AO35" s="102">
        <v>9694.0857173127515</v>
      </c>
      <c r="AP35" s="102">
        <v>5156.4285730386982</v>
      </c>
      <c r="AQ35" s="102">
        <v>3473.3702867988668</v>
      </c>
      <c r="AR35" s="102">
        <v>3077.3565723894949</v>
      </c>
      <c r="AS35" s="102">
        <v>2863.2548955076518</v>
      </c>
      <c r="AT35" s="102">
        <v>2418.9567220668091</v>
      </c>
      <c r="AU35" s="102">
        <v>2024.0250123416158</v>
      </c>
      <c r="AV35" s="101">
        <v>33</v>
      </c>
      <c r="AW35" s="102">
        <v>9694.0857173127515</v>
      </c>
      <c r="AX35" s="102">
        <v>5156.4285730386982</v>
      </c>
      <c r="AY35" s="102">
        <v>3473.3702867988668</v>
      </c>
      <c r="AZ35" s="102">
        <v>3077.3565723894949</v>
      </c>
      <c r="BA35" s="102">
        <v>2863.2548955076518</v>
      </c>
      <c r="BB35" s="102">
        <v>2418.9567220668091</v>
      </c>
      <c r="BC35" s="102">
        <v>2024.0250123416158</v>
      </c>
      <c r="BG35" s="110">
        <v>33</v>
      </c>
      <c r="BH35" s="33">
        <v>907.36119113753421</v>
      </c>
      <c r="BI35" s="33">
        <v>1654.4902211852057</v>
      </c>
    </row>
    <row r="36" spans="1:61">
      <c r="A36"/>
      <c r="B36"/>
      <c r="C36"/>
      <c r="AN36" s="101">
        <v>34</v>
      </c>
      <c r="AO36" s="102">
        <v>9875.5920030837151</v>
      </c>
      <c r="AP36" s="102">
        <v>5255.4320016410411</v>
      </c>
      <c r="AQ36" s="102">
        <v>3506.3714296663147</v>
      </c>
      <c r="AR36" s="102">
        <v>3135.1085724075283</v>
      </c>
      <c r="AS36" s="102">
        <v>2912.6213592233007</v>
      </c>
      <c r="AT36" s="102">
        <v>2468.3231857824585</v>
      </c>
      <c r="AU36" s="102">
        <v>2024.0250123416158</v>
      </c>
      <c r="AV36" s="101">
        <v>34</v>
      </c>
      <c r="AW36" s="102">
        <v>9875.5920030837151</v>
      </c>
      <c r="AX36" s="102">
        <v>5255.4320016410411</v>
      </c>
      <c r="AY36" s="102">
        <v>3506.3714296663147</v>
      </c>
      <c r="AZ36" s="102">
        <v>3135.1085724075283</v>
      </c>
      <c r="BA36" s="102">
        <v>2912.6213592233007</v>
      </c>
      <c r="BB36" s="102">
        <v>2468.3231857824585</v>
      </c>
      <c r="BC36" s="102">
        <v>2024.0250123416158</v>
      </c>
      <c r="BG36" s="110">
        <v>34</v>
      </c>
      <c r="BH36" s="33">
        <v>945.55606672109593</v>
      </c>
      <c r="BI36" s="33">
        <v>1745.7852897632877</v>
      </c>
    </row>
    <row r="37" spans="1:61">
      <c r="A37"/>
      <c r="B37"/>
      <c r="C37"/>
      <c r="AN37" s="101">
        <v>35</v>
      </c>
      <c r="AO37" s="102">
        <v>10007.596574553505</v>
      </c>
      <c r="AP37" s="102">
        <v>5337.9348588096609</v>
      </c>
      <c r="AQ37" s="102">
        <v>3555.8731439674862</v>
      </c>
      <c r="AR37" s="102">
        <v>3184.6102867087002</v>
      </c>
      <c r="AS37" s="102">
        <v>2961.9878229389501</v>
      </c>
      <c r="AT37" s="102">
        <v>2517.6896494981074</v>
      </c>
      <c r="AU37" s="102">
        <v>2024.0250123416158</v>
      </c>
      <c r="AV37" s="101">
        <v>35</v>
      </c>
      <c r="AW37" s="102">
        <v>10007.596574553505</v>
      </c>
      <c r="AX37" s="102">
        <v>5337.9348588096609</v>
      </c>
      <c r="AY37" s="102">
        <v>3555.8731439674862</v>
      </c>
      <c r="AZ37" s="102">
        <v>3184.6102867087002</v>
      </c>
      <c r="BA37" s="102">
        <v>2961.9878229389501</v>
      </c>
      <c r="BB37" s="102">
        <v>2517.6896494981074</v>
      </c>
      <c r="BC37" s="102">
        <v>2024.0250123416158</v>
      </c>
      <c r="BG37" s="110">
        <v>35</v>
      </c>
      <c r="BH37" s="33">
        <v>972.57195432164383</v>
      </c>
      <c r="BI37" s="33">
        <v>1835.2171936273974</v>
      </c>
    </row>
    <row r="38" spans="1:61">
      <c r="C38"/>
      <c r="AN38" s="101">
        <v>36</v>
      </c>
      <c r="AO38" s="102">
        <v>10139.601146023297</v>
      </c>
      <c r="AP38" s="102">
        <v>5445.1885731288658</v>
      </c>
      <c r="AQ38" s="102">
        <v>3580.6240011180721</v>
      </c>
      <c r="AR38" s="102">
        <v>3217.6114295761477</v>
      </c>
      <c r="AS38" s="102">
        <v>3011.354286654599</v>
      </c>
      <c r="AT38" s="102">
        <v>2567.0561132137568</v>
      </c>
      <c r="AU38" s="102">
        <v>2122.7579397729141</v>
      </c>
      <c r="AV38" s="101">
        <v>36</v>
      </c>
      <c r="AW38" s="102">
        <v>10139.601146023297</v>
      </c>
      <c r="AX38" s="102">
        <v>5445.1885731288658</v>
      </c>
      <c r="AY38" s="102">
        <v>3580.6240011180721</v>
      </c>
      <c r="AZ38" s="102">
        <v>3217.6114295761477</v>
      </c>
      <c r="BA38" s="102">
        <v>3011.354286654599</v>
      </c>
      <c r="BB38" s="102">
        <v>2567.0561132137568</v>
      </c>
      <c r="BC38" s="102">
        <v>2122.7579397729141</v>
      </c>
      <c r="BG38" s="110">
        <v>36</v>
      </c>
      <c r="BH38" s="33">
        <v>972.57195432164383</v>
      </c>
      <c r="BI38" s="33">
        <v>1925.5806797983562</v>
      </c>
    </row>
    <row r="39" spans="1:61">
      <c r="A39" s="6" t="s">
        <v>83</v>
      </c>
      <c r="AN39" s="101">
        <v>37</v>
      </c>
      <c r="AO39" s="102">
        <v>10403.610288962876</v>
      </c>
      <c r="AP39" s="102">
        <v>5560.6925731649317</v>
      </c>
      <c r="AQ39" s="102">
        <v>3605.374858268658</v>
      </c>
      <c r="AR39" s="102">
        <v>3250.6125724435951</v>
      </c>
      <c r="AS39" s="102">
        <v>3060.7207503702484</v>
      </c>
      <c r="AT39" s="102">
        <v>2616.4225769294057</v>
      </c>
      <c r="AU39" s="102">
        <v>2122.7579397729141</v>
      </c>
      <c r="AV39" s="101">
        <v>37</v>
      </c>
      <c r="AW39" s="102">
        <v>10403.610288962876</v>
      </c>
      <c r="AX39" s="102">
        <v>5560.6925731649317</v>
      </c>
      <c r="AY39" s="102">
        <v>3605.374858268658</v>
      </c>
      <c r="AZ39" s="102">
        <v>3250.6125724435951</v>
      </c>
      <c r="BA39" s="102">
        <v>3060.7207503702484</v>
      </c>
      <c r="BB39" s="102">
        <v>2616.4225769294057</v>
      </c>
      <c r="BC39" s="102">
        <v>2122.7579397729141</v>
      </c>
      <c r="BG39" s="110">
        <v>37</v>
      </c>
      <c r="BH39" s="33">
        <v>972.57195432164383</v>
      </c>
      <c r="BI39" s="33">
        <v>2015.944165969315</v>
      </c>
    </row>
    <row r="40" spans="1:61">
      <c r="A40" s="103" t="s">
        <v>24</v>
      </c>
      <c r="B40" s="103" t="s">
        <v>61</v>
      </c>
      <c r="AN40" s="101">
        <v>38</v>
      </c>
      <c r="AO40" s="102">
        <v>10675.869717619322</v>
      </c>
      <c r="AP40" s="102">
        <v>5643.1954303335515</v>
      </c>
      <c r="AQ40" s="102">
        <v>3638.3760011361051</v>
      </c>
      <c r="AR40" s="102">
        <v>3283.6137153110431</v>
      </c>
      <c r="AS40" s="102">
        <v>3110.0872140858974</v>
      </c>
      <c r="AT40" s="102">
        <v>2665.7890406450551</v>
      </c>
      <c r="AU40" s="102">
        <v>2122.7579397729141</v>
      </c>
      <c r="AV40" s="101">
        <v>38</v>
      </c>
      <c r="AW40" s="102">
        <v>10675.869717619322</v>
      </c>
      <c r="AX40" s="102">
        <v>5643.1954303335515</v>
      </c>
      <c r="AY40" s="102">
        <v>3638.3760011361051</v>
      </c>
      <c r="AZ40" s="102">
        <v>3283.6137153110431</v>
      </c>
      <c r="BA40" s="102">
        <v>3110.0872140858974</v>
      </c>
      <c r="BB40" s="102">
        <v>2665.7890406450551</v>
      </c>
      <c r="BC40" s="102">
        <v>2122.7579397729141</v>
      </c>
      <c r="BG40" s="110">
        <v>38</v>
      </c>
      <c r="BH40" s="33">
        <v>1045.23537626137</v>
      </c>
      <c r="BI40" s="33">
        <v>2105.3760698334245</v>
      </c>
    </row>
    <row r="41" spans="1:61">
      <c r="A41" s="14" t="s">
        <v>28</v>
      </c>
      <c r="B41" s="104">
        <v>1</v>
      </c>
      <c r="AN41" s="101">
        <v>39</v>
      </c>
      <c r="AO41" s="102">
        <v>10939.878860558902</v>
      </c>
      <c r="AP41" s="102">
        <v>5791.7005732370662</v>
      </c>
      <c r="AQ41" s="102">
        <v>3696.1280011541385</v>
      </c>
      <c r="AR41" s="102">
        <v>3333.1154296122145</v>
      </c>
      <c r="AS41" s="102">
        <v>3159.4536778015467</v>
      </c>
      <c r="AT41" s="102">
        <v>2715.1555043607041</v>
      </c>
      <c r="AU41" s="102">
        <v>2122.7579397729141</v>
      </c>
      <c r="AV41" s="101">
        <v>39</v>
      </c>
      <c r="AW41" s="102">
        <v>10939.878860558902</v>
      </c>
      <c r="AX41" s="102">
        <v>5791.7005732370662</v>
      </c>
      <c r="AY41" s="102">
        <v>3696.1280011541385</v>
      </c>
      <c r="AZ41" s="102">
        <v>3333.1154296122145</v>
      </c>
      <c r="BA41" s="102">
        <v>3159.4536778015467</v>
      </c>
      <c r="BB41" s="102">
        <v>2715.1555043607041</v>
      </c>
      <c r="BC41" s="102">
        <v>2122.7579397729141</v>
      </c>
      <c r="BG41" s="110">
        <v>39</v>
      </c>
      <c r="BH41" s="33">
        <v>1045.23537626137</v>
      </c>
      <c r="BI41" s="33">
        <v>2165.9289213830139</v>
      </c>
    </row>
    <row r="42" spans="1:61">
      <c r="A42" s="36" t="s">
        <v>62</v>
      </c>
      <c r="B42" s="105">
        <v>4</v>
      </c>
      <c r="AN42" s="101">
        <v>40</v>
      </c>
      <c r="AO42" s="102">
        <v>11203.888003498481</v>
      </c>
      <c r="AP42" s="102">
        <v>6022.708573309199</v>
      </c>
      <c r="AQ42" s="102">
        <v>3786.8811440396198</v>
      </c>
      <c r="AR42" s="102">
        <v>3399.1177153471094</v>
      </c>
      <c r="AS42" s="102">
        <v>3258.1866052328451</v>
      </c>
      <c r="AT42" s="102">
        <v>2764.5219680763535</v>
      </c>
      <c r="AU42" s="102">
        <v>2122.7579397729141</v>
      </c>
      <c r="AV42" s="101">
        <v>40</v>
      </c>
      <c r="AW42" s="102">
        <v>11203.888003498481</v>
      </c>
      <c r="AX42" s="102">
        <v>6022.708573309199</v>
      </c>
      <c r="AY42" s="102">
        <v>3786.8811440396198</v>
      </c>
      <c r="AZ42" s="102">
        <v>3399.1177153471094</v>
      </c>
      <c r="BA42" s="102">
        <v>3258.1866052328451</v>
      </c>
      <c r="BB42" s="102">
        <v>2764.5219680763535</v>
      </c>
      <c r="BC42" s="102">
        <v>2122.7579397729141</v>
      </c>
      <c r="BG42" s="110">
        <v>40</v>
      </c>
      <c r="BH42" s="33">
        <v>1045.23537626137</v>
      </c>
      <c r="BI42" s="33">
        <v>2256.2924075539727</v>
      </c>
    </row>
    <row r="43" spans="1:61">
      <c r="A43" s="106" t="s">
        <v>63</v>
      </c>
      <c r="B43" s="105">
        <v>6</v>
      </c>
      <c r="AN43" s="101">
        <v>41</v>
      </c>
      <c r="AO43" s="102">
        <v>11385.394289269445</v>
      </c>
      <c r="AP43" s="102">
        <v>6352.7200019836764</v>
      </c>
      <c r="AQ43" s="102">
        <v>4199.3954298827157</v>
      </c>
      <c r="AR43" s="102">
        <v>3745.6297154553104</v>
      </c>
      <c r="AS43" s="102">
        <v>3356.9195326641434</v>
      </c>
      <c r="AT43" s="102">
        <v>2912.6213592233007</v>
      </c>
      <c r="AU43" s="102">
        <v>2270.8573309198619</v>
      </c>
      <c r="AV43" s="101">
        <v>41</v>
      </c>
      <c r="AW43" s="102">
        <v>11385.394289269445</v>
      </c>
      <c r="AX43" s="102">
        <v>6352.7200019836764</v>
      </c>
      <c r="AY43" s="102">
        <v>4199.3954298827157</v>
      </c>
      <c r="AZ43" s="102">
        <v>3745.6297154553104</v>
      </c>
      <c r="BA43" s="102">
        <v>3356.9195326641434</v>
      </c>
      <c r="BB43" s="102">
        <v>2912.6213592233007</v>
      </c>
      <c r="BC43" s="102">
        <v>2270.8573309198619</v>
      </c>
      <c r="BG43" s="110">
        <v>41</v>
      </c>
      <c r="BH43" s="33">
        <v>1145.8462681084932</v>
      </c>
      <c r="BI43" s="33">
        <v>2346.6558937249315</v>
      </c>
    </row>
    <row r="44" spans="1:61">
      <c r="A44" s="106" t="s">
        <v>53</v>
      </c>
      <c r="B44" s="105">
        <v>5.9318472453655202</v>
      </c>
      <c r="AN44" s="101">
        <v>42</v>
      </c>
      <c r="AO44" s="102">
        <v>11649.403432209027</v>
      </c>
      <c r="AP44" s="102">
        <v>6723.9828592424619</v>
      </c>
      <c r="AQ44" s="102">
        <v>4471.6548585391592</v>
      </c>
      <c r="AR44" s="102">
        <v>3927.1360012262726</v>
      </c>
      <c r="AS44" s="102">
        <v>3603.7518512423894</v>
      </c>
      <c r="AT44" s="102">
        <v>3060.7207503702484</v>
      </c>
      <c r="AU44" s="102">
        <v>2418.9567220668091</v>
      </c>
      <c r="AV44" s="101">
        <v>42</v>
      </c>
      <c r="AW44" s="102">
        <v>11649.403432209027</v>
      </c>
      <c r="AX44" s="102">
        <v>6723.9828592424619</v>
      </c>
      <c r="AY44" s="102">
        <v>4471.6548585391592</v>
      </c>
      <c r="AZ44" s="102">
        <v>3927.1360012262726</v>
      </c>
      <c r="BA44" s="102">
        <v>3603.7518512423894</v>
      </c>
      <c r="BB44" s="102">
        <v>3060.7207503702484</v>
      </c>
      <c r="BC44" s="102">
        <v>2418.9567220668091</v>
      </c>
      <c r="BG44" s="110">
        <v>42</v>
      </c>
      <c r="BH44" s="33">
        <v>1226.893930910137</v>
      </c>
      <c r="BI44" s="33">
        <v>2437.0193798958903</v>
      </c>
    </row>
    <row r="45" spans="1:61">
      <c r="A45" s="106" t="s">
        <v>66</v>
      </c>
      <c r="B45" s="105">
        <v>5.7258230127691201</v>
      </c>
      <c r="AN45" s="101">
        <v>43</v>
      </c>
      <c r="AO45" s="102">
        <v>11921.66286086547</v>
      </c>
      <c r="AP45" s="102">
        <v>6971.4914307483205</v>
      </c>
      <c r="AQ45" s="102">
        <v>4867.6685729485307</v>
      </c>
      <c r="AR45" s="102">
        <v>4273.6480013344726</v>
      </c>
      <c r="AS45" s="102">
        <v>3850.584169820635</v>
      </c>
      <c r="AT45" s="102">
        <v>3179.2002632878066</v>
      </c>
      <c r="AU45" s="102">
        <v>2517.6896494981074</v>
      </c>
      <c r="AV45" s="101">
        <v>43</v>
      </c>
      <c r="AW45" s="102">
        <v>11921.66286086547</v>
      </c>
      <c r="AX45" s="102">
        <v>6971.4914307483205</v>
      </c>
      <c r="AY45" s="102">
        <v>4867.6685729485307</v>
      </c>
      <c r="AZ45" s="102">
        <v>4273.6480013344726</v>
      </c>
      <c r="BA45" s="102">
        <v>3850.584169820635</v>
      </c>
      <c r="BB45" s="102">
        <v>3179.2002632878066</v>
      </c>
      <c r="BC45" s="102">
        <v>2517.6896494981074</v>
      </c>
      <c r="BG45" s="110">
        <v>43</v>
      </c>
      <c r="BH45" s="33">
        <v>1307.0100115052053</v>
      </c>
      <c r="BI45" s="33">
        <v>2526.45128376</v>
      </c>
    </row>
    <row r="46" spans="1:61">
      <c r="A46" s="107" t="s">
        <v>64</v>
      </c>
      <c r="B46" s="105">
        <v>10</v>
      </c>
      <c r="AN46" s="101">
        <v>44</v>
      </c>
      <c r="AO46" s="102">
        <v>12004.16571803409</v>
      </c>
      <c r="AP46" s="102">
        <v>7152.9977165192813</v>
      </c>
      <c r="AQ46" s="102">
        <v>5040.9245730026314</v>
      </c>
      <c r="AR46" s="102">
        <v>4537.6571442740551</v>
      </c>
      <c r="AS46" s="102">
        <v>4097.4164883988806</v>
      </c>
      <c r="AT46" s="102">
        <v>3277.9331907191049</v>
      </c>
      <c r="AU46" s="102">
        <v>2616.4225769294057</v>
      </c>
      <c r="AV46" s="101">
        <v>44</v>
      </c>
      <c r="AW46" s="102">
        <v>12004.16571803409</v>
      </c>
      <c r="AX46" s="102">
        <v>7152.9977165192813</v>
      </c>
      <c r="AY46" s="102">
        <v>5040.9245730026314</v>
      </c>
      <c r="AZ46" s="102">
        <v>4537.6571442740551</v>
      </c>
      <c r="BA46" s="102">
        <v>4097.4164883988806</v>
      </c>
      <c r="BB46" s="102">
        <v>3277.9331907191049</v>
      </c>
      <c r="BC46" s="102">
        <v>2616.4225769294057</v>
      </c>
      <c r="BG46" s="110">
        <v>44</v>
      </c>
      <c r="BH46" s="33">
        <v>1350.7943810301369</v>
      </c>
      <c r="BI46" s="33">
        <v>2616.8147699309588</v>
      </c>
    </row>
    <row r="47" spans="1:61">
      <c r="A47" s="107" t="s">
        <v>54</v>
      </c>
      <c r="B47" s="105">
        <v>9.8222772755307801</v>
      </c>
      <c r="AN47" s="101">
        <v>45</v>
      </c>
      <c r="AO47" s="102">
        <v>12094.91886091957</v>
      </c>
      <c r="AP47" s="102">
        <v>7507.7600023443447</v>
      </c>
      <c r="AQ47" s="102">
        <v>5247.1817159241782</v>
      </c>
      <c r="AR47" s="102">
        <v>4710.9131443281549</v>
      </c>
      <c r="AS47" s="102">
        <v>4344.2488069771271</v>
      </c>
      <c r="AT47" s="102">
        <v>3376.6661181504032</v>
      </c>
      <c r="AU47" s="102">
        <v>2715.1555043607041</v>
      </c>
      <c r="AV47" s="101">
        <v>45</v>
      </c>
      <c r="AW47" s="102">
        <v>12094.91886091957</v>
      </c>
      <c r="AX47" s="102">
        <v>7507.7600023443447</v>
      </c>
      <c r="AY47" s="102">
        <v>5247.1817159241782</v>
      </c>
      <c r="AZ47" s="102">
        <v>4710.9131443281549</v>
      </c>
      <c r="BA47" s="102">
        <v>4344.2488069771271</v>
      </c>
      <c r="BB47" s="102">
        <v>3376.6661181504032</v>
      </c>
      <c r="BC47" s="102">
        <v>2715.1555043607041</v>
      </c>
      <c r="BG47" s="110">
        <v>45</v>
      </c>
      <c r="BH47" s="33">
        <v>1449.5421082635617</v>
      </c>
      <c r="BI47" s="33">
        <v>2707.1782561019181</v>
      </c>
    </row>
    <row r="48" spans="1:61">
      <c r="A48" s="107" t="s">
        <v>68</v>
      </c>
      <c r="B48" s="105">
        <v>9.2944311173425795</v>
      </c>
      <c r="AN48" s="101">
        <v>46</v>
      </c>
      <c r="AO48" s="102">
        <v>12622.937146798733</v>
      </c>
      <c r="AP48" s="102">
        <v>7854.2720024525452</v>
      </c>
      <c r="AQ48" s="102">
        <v>5692.6971446347225</v>
      </c>
      <c r="AR48" s="102">
        <v>5065.6754301532164</v>
      </c>
      <c r="AS48" s="102">
        <v>4591.0811255553726</v>
      </c>
      <c r="AT48" s="102">
        <v>3475.3990455817016</v>
      </c>
      <c r="AU48" s="102">
        <v>2813.8884317920024</v>
      </c>
      <c r="AV48" s="101">
        <v>46</v>
      </c>
      <c r="AW48" s="102">
        <v>12622.937146798733</v>
      </c>
      <c r="AX48" s="102">
        <v>7854.2720024525452</v>
      </c>
      <c r="AY48" s="102">
        <v>5692.6971446347225</v>
      </c>
      <c r="AZ48" s="102">
        <v>5065.6754301532164</v>
      </c>
      <c r="BA48" s="102">
        <v>4591.0811255553726</v>
      </c>
      <c r="BB48" s="102">
        <v>3475.3990455817016</v>
      </c>
      <c r="BC48" s="102">
        <v>2813.8884317920024</v>
      </c>
      <c r="BG48" s="110">
        <v>46</v>
      </c>
      <c r="BH48" s="33">
        <v>1594.8689519424659</v>
      </c>
      <c r="BI48" s="33">
        <v>2797.5417422728769</v>
      </c>
    </row>
    <row r="49" spans="1:61">
      <c r="A49" s="108" t="s">
        <v>65</v>
      </c>
      <c r="B49" s="105">
        <v>12</v>
      </c>
      <c r="AN49" s="101">
        <v>47</v>
      </c>
      <c r="AO49" s="102">
        <v>13249.95886128024</v>
      </c>
      <c r="AP49" s="102">
        <v>8035.778288223506</v>
      </c>
      <c r="AQ49" s="102">
        <v>6006.2080018754759</v>
      </c>
      <c r="AR49" s="102">
        <v>5238.9314302073171</v>
      </c>
      <c r="AS49" s="102">
        <v>4739.1805167023203</v>
      </c>
      <c r="AT49" s="102">
        <v>3574.1319730129999</v>
      </c>
      <c r="AU49" s="102">
        <v>2912.6213592233007</v>
      </c>
      <c r="AV49" s="101">
        <v>47</v>
      </c>
      <c r="AW49" s="102">
        <v>13249.95886128024</v>
      </c>
      <c r="AX49" s="102">
        <v>8035.778288223506</v>
      </c>
      <c r="AY49" s="102">
        <v>6006.2080018754759</v>
      </c>
      <c r="AZ49" s="102">
        <v>5238.9314302073171</v>
      </c>
      <c r="BA49" s="102">
        <v>4739.1805167023203</v>
      </c>
      <c r="BB49" s="102">
        <v>3574.1319730129999</v>
      </c>
      <c r="BC49" s="102">
        <v>2912.6213592233007</v>
      </c>
      <c r="BG49" s="110">
        <v>47</v>
      </c>
      <c r="BH49" s="33">
        <v>1669.3955384958904</v>
      </c>
      <c r="BI49" s="33">
        <v>2887.9052284438353</v>
      </c>
    </row>
    <row r="50" spans="1:61">
      <c r="A50" s="108" t="s">
        <v>55</v>
      </c>
      <c r="B50" s="105">
        <v>11.7485020253214</v>
      </c>
      <c r="AN50" s="101">
        <v>48</v>
      </c>
      <c r="AO50" s="102">
        <v>13876.980575761743</v>
      </c>
      <c r="AP50" s="102">
        <v>8390.5405740485712</v>
      </c>
      <c r="AQ50" s="102">
        <v>6228.9657162307476</v>
      </c>
      <c r="AR50" s="102">
        <v>5412.1874302614178</v>
      </c>
      <c r="AS50" s="102">
        <v>5035.3792989962149</v>
      </c>
      <c r="AT50" s="102">
        <v>3771.5978278755965</v>
      </c>
      <c r="AU50" s="102">
        <v>3011.354286654599</v>
      </c>
      <c r="AV50" s="101">
        <v>48</v>
      </c>
      <c r="AW50" s="102">
        <v>13876.980575761743</v>
      </c>
      <c r="AX50" s="102">
        <v>8390.5405740485712</v>
      </c>
      <c r="AY50" s="102">
        <v>6228.9657162307476</v>
      </c>
      <c r="AZ50" s="102">
        <v>5412.1874302614178</v>
      </c>
      <c r="BA50" s="102">
        <v>5035.3792989962149</v>
      </c>
      <c r="BB50" s="102">
        <v>3771.5978278755965</v>
      </c>
      <c r="BC50" s="102">
        <v>3011.354286654599</v>
      </c>
      <c r="BG50" s="110">
        <v>48</v>
      </c>
      <c r="BH50" s="33">
        <v>1743.9221250493151</v>
      </c>
      <c r="BI50" s="33">
        <v>2978.2687146147946</v>
      </c>
    </row>
    <row r="51" spans="1:61">
      <c r="A51" s="108" t="s">
        <v>67</v>
      </c>
      <c r="B51" s="105">
        <v>11.0080734336986</v>
      </c>
      <c r="AN51" s="101">
        <v>49</v>
      </c>
      <c r="AO51" s="102">
        <v>14495.752004526388</v>
      </c>
      <c r="AP51" s="102">
        <v>8737.052574156769</v>
      </c>
      <c r="AQ51" s="102">
        <v>6451.7234305860184</v>
      </c>
      <c r="AR51" s="102">
        <v>5585.4434303155176</v>
      </c>
      <c r="AS51" s="102">
        <v>5331.5780812901103</v>
      </c>
      <c r="AT51" s="102">
        <v>4028.3034391969722</v>
      </c>
      <c r="AU51" s="102">
        <v>3159.4536778015467</v>
      </c>
      <c r="AV51" s="101">
        <v>49</v>
      </c>
      <c r="AW51" s="102">
        <v>14495.752004526388</v>
      </c>
      <c r="AX51" s="102">
        <v>8737.052574156769</v>
      </c>
      <c r="AY51" s="102">
        <v>6451.7234305860184</v>
      </c>
      <c r="AZ51" s="102">
        <v>5585.4434303155176</v>
      </c>
      <c r="BA51" s="102">
        <v>5331.5780812901103</v>
      </c>
      <c r="BB51" s="102">
        <v>4028.3034391969722</v>
      </c>
      <c r="BC51" s="102">
        <v>3159.4536778015467</v>
      </c>
      <c r="BG51" s="110">
        <v>49</v>
      </c>
      <c r="BH51" s="33">
        <v>1818.4487116027396</v>
      </c>
      <c r="BI51" s="33">
        <v>3068.632200785753</v>
      </c>
    </row>
    <row r="52" spans="1:61">
      <c r="AM52" s="28"/>
      <c r="AN52" s="101">
        <v>50</v>
      </c>
      <c r="AO52" s="102">
        <v>15296.029719061993</v>
      </c>
      <c r="AP52" s="102">
        <v>9009.3120028132125</v>
      </c>
      <c r="AQ52" s="102">
        <v>6715.7325735256009</v>
      </c>
      <c r="AR52" s="102">
        <v>5766.9497160864803</v>
      </c>
      <c r="AS52" s="102">
        <v>5627.7768635840048</v>
      </c>
      <c r="AT52" s="102">
        <v>4294.8823432614772</v>
      </c>
      <c r="AU52" s="102">
        <v>3307.553068948494</v>
      </c>
      <c r="AV52" s="101">
        <v>50</v>
      </c>
      <c r="AW52" s="102">
        <v>15296.029719061993</v>
      </c>
      <c r="AX52" s="102">
        <v>9009.3120028132125</v>
      </c>
      <c r="AY52" s="102">
        <v>6715.7325735256009</v>
      </c>
      <c r="AZ52" s="102">
        <v>5766.9497160864803</v>
      </c>
      <c r="BA52" s="102">
        <v>5627.7768635840048</v>
      </c>
      <c r="BB52" s="102">
        <v>4294.8823432614772</v>
      </c>
      <c r="BC52" s="102">
        <v>3307.553068948494</v>
      </c>
      <c r="BF52" s="28"/>
      <c r="BG52" s="110">
        <v>50</v>
      </c>
      <c r="BH52" s="33">
        <v>1892.9752981561642</v>
      </c>
      <c r="BI52" s="33">
        <v>3158.0641046498631</v>
      </c>
    </row>
    <row r="53" spans="1:61">
      <c r="AN53" s="101">
        <v>51</v>
      </c>
      <c r="AO53" s="102">
        <v>16005.554290712118</v>
      </c>
      <c r="AP53" s="102">
        <v>9982.845717402919</v>
      </c>
      <c r="AQ53" s="102">
        <v>7301.5028594227961</v>
      </c>
      <c r="AR53" s="102">
        <v>6294.9680019656425</v>
      </c>
      <c r="AS53" s="102">
        <v>5923.9756458779002</v>
      </c>
      <c r="AT53" s="102">
        <v>4541.7146618397237</v>
      </c>
      <c r="AU53" s="102">
        <v>3455.6524600954417</v>
      </c>
      <c r="AV53" s="101">
        <v>51</v>
      </c>
      <c r="AW53" s="102">
        <v>16005.554290712118</v>
      </c>
      <c r="AX53" s="102">
        <v>9982.845717402919</v>
      </c>
      <c r="AY53" s="102">
        <v>7301.5028594227961</v>
      </c>
      <c r="AZ53" s="102">
        <v>6294.9680019656425</v>
      </c>
      <c r="BA53" s="102">
        <v>5923.9756458779002</v>
      </c>
      <c r="BB53" s="102">
        <v>4541.7146618397237</v>
      </c>
      <c r="BC53" s="102">
        <v>3455.6524600954417</v>
      </c>
      <c r="BG53" s="110">
        <v>51</v>
      </c>
      <c r="BH53" s="33">
        <v>1967.5018847095891</v>
      </c>
      <c r="BI53" s="33">
        <v>3248.4275908208215</v>
      </c>
    </row>
    <row r="54" spans="1:61">
      <c r="AN54" s="101">
        <v>52</v>
      </c>
      <c r="AO54" s="102">
        <v>16896.585148133207</v>
      </c>
      <c r="AP54" s="102">
        <v>10725.371431920492</v>
      </c>
      <c r="AQ54" s="102">
        <v>7730.5177166996164</v>
      </c>
      <c r="AR54" s="102">
        <v>6558.9771449052232</v>
      </c>
      <c r="AS54" s="102">
        <v>6220.1744281717947</v>
      </c>
      <c r="AT54" s="102">
        <v>4788.5469804179693</v>
      </c>
      <c r="AU54" s="102">
        <v>3751.8512423893367</v>
      </c>
      <c r="AV54" s="101">
        <v>52</v>
      </c>
      <c r="AW54" s="102">
        <v>16896.585148133207</v>
      </c>
      <c r="AX54" s="102">
        <v>10725.371431920492</v>
      </c>
      <c r="AY54" s="102">
        <v>7730.5177166996164</v>
      </c>
      <c r="AZ54" s="102">
        <v>6558.9771449052232</v>
      </c>
      <c r="BA54" s="102">
        <v>6220.1744281717947</v>
      </c>
      <c r="BB54" s="102">
        <v>4788.5469804179693</v>
      </c>
      <c r="BC54" s="102">
        <v>3751.8512423893367</v>
      </c>
      <c r="BG54" s="110">
        <v>52</v>
      </c>
      <c r="BH54" s="33">
        <v>2042.0284712630139</v>
      </c>
      <c r="BI54" s="33">
        <v>3338.7910770920548</v>
      </c>
    </row>
    <row r="55" spans="1:61">
      <c r="A55" s="6" t="s">
        <v>84</v>
      </c>
      <c r="AN55" s="101">
        <v>53</v>
      </c>
      <c r="AO55" s="102">
        <v>18406.387434318935</v>
      </c>
      <c r="AP55" s="102">
        <v>11137.885717763587</v>
      </c>
      <c r="AQ55" s="102">
        <v>7862.5222881694071</v>
      </c>
      <c r="AR55" s="102">
        <v>6732.2331449593248</v>
      </c>
      <c r="AS55" s="102">
        <v>6516.3732104656901</v>
      </c>
      <c r="AT55" s="102">
        <v>5035.3792989962149</v>
      </c>
      <c r="AU55" s="102">
        <v>4048.0500246832316</v>
      </c>
      <c r="AV55" s="101">
        <v>53</v>
      </c>
      <c r="AW55" s="102">
        <v>18406.387434318935</v>
      </c>
      <c r="AX55" s="102">
        <v>11137.885717763587</v>
      </c>
      <c r="AY55" s="102">
        <v>7862.5222881694071</v>
      </c>
      <c r="AZ55" s="102">
        <v>6732.2331449593248</v>
      </c>
      <c r="BA55" s="102">
        <v>6516.3732104656901</v>
      </c>
      <c r="BB55" s="102">
        <v>5035.3792989962149</v>
      </c>
      <c r="BC55" s="102">
        <v>4048.0500246832316</v>
      </c>
      <c r="BG55" s="110">
        <v>53</v>
      </c>
      <c r="BH55" s="33">
        <v>2120.2813871441094</v>
      </c>
      <c r="BI55" s="33">
        <v>3428.2229808558905</v>
      </c>
    </row>
    <row r="56" spans="1:61">
      <c r="A56" s="103" t="s">
        <v>24</v>
      </c>
      <c r="B56" s="103" t="s">
        <v>61</v>
      </c>
      <c r="AM56" s="27"/>
      <c r="AN56" s="101">
        <v>54</v>
      </c>
      <c r="AO56" s="102">
        <v>19388.171434625503</v>
      </c>
      <c r="AP56" s="102">
        <v>11715.405717943921</v>
      </c>
      <c r="AQ56" s="102">
        <v>8217.2845739944696</v>
      </c>
      <c r="AR56" s="102">
        <v>6996.2422878989064</v>
      </c>
      <c r="AS56" s="102">
        <v>6812.5719927595856</v>
      </c>
      <c r="AT56" s="102">
        <v>5331.5780812901103</v>
      </c>
      <c r="AU56" s="102">
        <v>4344.2488069771271</v>
      </c>
      <c r="AV56" s="101">
        <v>54</v>
      </c>
      <c r="AW56" s="102">
        <v>19388.171434625503</v>
      </c>
      <c r="AX56" s="102">
        <v>11715.405717943921</v>
      </c>
      <c r="AY56" s="102">
        <v>8217.2845739944696</v>
      </c>
      <c r="AZ56" s="102">
        <v>6996.2422878989064</v>
      </c>
      <c r="BA56" s="102">
        <v>6812.5719927595856</v>
      </c>
      <c r="BB56" s="102">
        <v>5331.5780812901103</v>
      </c>
      <c r="BC56" s="102">
        <v>4344.2488069771271</v>
      </c>
      <c r="BF56" s="27"/>
      <c r="BG56" s="110">
        <v>54</v>
      </c>
      <c r="BH56" s="33">
        <v>2222.7554436049318</v>
      </c>
      <c r="BI56" s="33">
        <v>3519.5180494339725</v>
      </c>
    </row>
    <row r="57" spans="1:61">
      <c r="A57" s="14" t="s">
        <v>28</v>
      </c>
      <c r="B57" s="104">
        <v>1</v>
      </c>
      <c r="AN57" s="101">
        <v>55</v>
      </c>
      <c r="AO57" s="102">
        <v>20633.964577871655</v>
      </c>
      <c r="AP57" s="102">
        <v>12210.422860955638</v>
      </c>
      <c r="AQ57" s="102">
        <v>8662.8000027050093</v>
      </c>
      <c r="AR57" s="102">
        <v>7351.004573723968</v>
      </c>
      <c r="AS57" s="102">
        <v>7108.7707750534801</v>
      </c>
      <c r="AT57" s="102">
        <v>5627.7768635840048</v>
      </c>
      <c r="AU57" s="102">
        <v>4640.4475892710216</v>
      </c>
      <c r="AV57" s="101">
        <v>55</v>
      </c>
      <c r="AW57" s="102">
        <v>20633.964577871655</v>
      </c>
      <c r="AX57" s="102">
        <v>12210.422860955638</v>
      </c>
      <c r="AY57" s="102">
        <v>8662.8000027050093</v>
      </c>
      <c r="AZ57" s="102">
        <v>7351.004573723968</v>
      </c>
      <c r="BA57" s="102">
        <v>7108.7707750534801</v>
      </c>
      <c r="BB57" s="102">
        <v>5627.7768635840048</v>
      </c>
      <c r="BC57" s="102">
        <v>4640.4475892710216</v>
      </c>
      <c r="BG57" s="110">
        <v>55</v>
      </c>
      <c r="BH57" s="33">
        <v>2312.187347469041</v>
      </c>
      <c r="BI57" s="33">
        <v>3670.4343871545207</v>
      </c>
    </row>
    <row r="58" spans="1:61">
      <c r="A58" s="36" t="s">
        <v>62</v>
      </c>
      <c r="B58" s="105">
        <v>4</v>
      </c>
      <c r="AN58" s="101">
        <v>56</v>
      </c>
      <c r="AO58" s="102">
        <v>22143.766864057387</v>
      </c>
      <c r="AP58" s="102">
        <v>12787.942861135971</v>
      </c>
      <c r="AQ58" s="102">
        <v>9009.3120028132125</v>
      </c>
      <c r="AR58" s="102">
        <v>7788.2697167176493</v>
      </c>
      <c r="AS58" s="102">
        <v>7503.7024847786734</v>
      </c>
      <c r="AT58" s="102">
        <v>5923.9756458779002</v>
      </c>
      <c r="AU58" s="102">
        <v>4936.646371564917</v>
      </c>
      <c r="AV58" s="101">
        <v>56</v>
      </c>
      <c r="AW58" s="102">
        <v>22143.766864057387</v>
      </c>
      <c r="AX58" s="102">
        <v>12787.942861135971</v>
      </c>
      <c r="AY58" s="102">
        <v>9009.3120028132125</v>
      </c>
      <c r="AZ58" s="102">
        <v>7788.2697167176493</v>
      </c>
      <c r="BA58" s="102">
        <v>7503.7024847786734</v>
      </c>
      <c r="BB58" s="102">
        <v>5923.9756458779002</v>
      </c>
      <c r="BC58" s="102">
        <v>4936.646371564917</v>
      </c>
      <c r="BG58" s="110">
        <v>56</v>
      </c>
      <c r="BH58" s="33">
        <v>2406.2771629676708</v>
      </c>
      <c r="BI58" s="33">
        <v>3819.4875602613702</v>
      </c>
    </row>
    <row r="59" spans="1:61">
      <c r="A59" s="106" t="s">
        <v>77</v>
      </c>
      <c r="B59" s="105">
        <v>5.8056717916306102</v>
      </c>
      <c r="AN59" s="101">
        <v>57</v>
      </c>
      <c r="AO59" s="102">
        <v>23802.074293146627</v>
      </c>
      <c r="AP59" s="102">
        <v>13489.217147069234</v>
      </c>
      <c r="AQ59" s="102">
        <v>9586.8320029935494</v>
      </c>
      <c r="AR59" s="102">
        <v>8225.5348597113316</v>
      </c>
      <c r="AS59" s="102">
        <v>7997.3671219351654</v>
      </c>
      <c r="AT59" s="102">
        <v>6220.1744281717947</v>
      </c>
      <c r="AU59" s="102">
        <v>5282.2116175744613</v>
      </c>
      <c r="AV59" s="101">
        <v>57</v>
      </c>
      <c r="AW59" s="102">
        <v>23802.074293146627</v>
      </c>
      <c r="AX59" s="102">
        <v>13489.217147069234</v>
      </c>
      <c r="AY59" s="102">
        <v>9586.8320029935494</v>
      </c>
      <c r="AZ59" s="102">
        <v>8225.5348597113316</v>
      </c>
      <c r="BA59" s="102">
        <v>7997.3671219351654</v>
      </c>
      <c r="BB59" s="102">
        <v>6220.1744281717947</v>
      </c>
      <c r="BC59" s="102">
        <v>5282.2116175744613</v>
      </c>
      <c r="BG59" s="110">
        <v>57</v>
      </c>
      <c r="BH59" s="33">
        <v>2526.45128376</v>
      </c>
      <c r="BI59" s="33">
        <v>4001.1461149101374</v>
      </c>
    </row>
    <row r="60" spans="1:61">
      <c r="A60" s="106" t="s">
        <v>78</v>
      </c>
      <c r="B60" s="105">
        <v>5.7258230127691201</v>
      </c>
      <c r="AN60" s="101">
        <v>58</v>
      </c>
      <c r="AO60" s="102">
        <v>25204.622865013156</v>
      </c>
      <c r="AP60" s="102">
        <v>14190.491433002497</v>
      </c>
      <c r="AQ60" s="102">
        <v>10073.598860288401</v>
      </c>
      <c r="AR60" s="102">
        <v>8662.800002705013</v>
      </c>
      <c r="AS60" s="102">
        <v>8491.0317590916566</v>
      </c>
      <c r="AT60" s="102">
        <v>6615.106137896988</v>
      </c>
      <c r="AU60" s="102">
        <v>5627.7768635840048</v>
      </c>
      <c r="AV60" s="101">
        <v>58</v>
      </c>
      <c r="AW60" s="102">
        <v>25204.622865013156</v>
      </c>
      <c r="AX60" s="102">
        <v>14190.491433002497</v>
      </c>
      <c r="AY60" s="102">
        <v>10073.598860288401</v>
      </c>
      <c r="AZ60" s="102">
        <v>8662.800002705013</v>
      </c>
      <c r="BA60" s="102">
        <v>8491.0317590916566</v>
      </c>
      <c r="BB60" s="102">
        <v>6615.106137896988</v>
      </c>
      <c r="BC60" s="102">
        <v>5627.7768635840048</v>
      </c>
      <c r="BG60" s="110">
        <v>58</v>
      </c>
      <c r="BH60" s="33">
        <v>2646.6254045523287</v>
      </c>
      <c r="BI60" s="33">
        <v>4181.8730872520546</v>
      </c>
    </row>
    <row r="61" spans="1:61">
      <c r="A61" s="107" t="s">
        <v>79</v>
      </c>
      <c r="B61" s="105">
        <v>9.4973295673380704</v>
      </c>
      <c r="AN61" s="101">
        <v>59</v>
      </c>
      <c r="AO61" s="102">
        <v>26714.425151198888</v>
      </c>
      <c r="AP61" s="102">
        <v>15098.022861857307</v>
      </c>
      <c r="AQ61" s="102">
        <v>11063.633146311831</v>
      </c>
      <c r="AR61" s="102">
        <v>9364.0742886382759</v>
      </c>
      <c r="AS61" s="102">
        <v>8984.6963962481477</v>
      </c>
      <c r="AT61" s="102">
        <v>7010.0378476221822</v>
      </c>
      <c r="AU61" s="102">
        <v>5973.3421095935491</v>
      </c>
      <c r="AV61" s="101">
        <v>59</v>
      </c>
      <c r="AW61" s="102">
        <v>26714.425151198888</v>
      </c>
      <c r="AX61" s="102">
        <v>15098.022861857307</v>
      </c>
      <c r="AY61" s="102">
        <v>11063.633146311831</v>
      </c>
      <c r="AZ61" s="102">
        <v>9364.0742886382759</v>
      </c>
      <c r="BA61" s="102">
        <v>8984.6963962481477</v>
      </c>
      <c r="BB61" s="102">
        <v>7010.0378476221822</v>
      </c>
      <c r="BC61" s="102">
        <v>5973.3421095935491</v>
      </c>
      <c r="BG61" s="110">
        <v>59</v>
      </c>
      <c r="BH61" s="33">
        <v>2767.7311076515066</v>
      </c>
      <c r="BI61" s="33">
        <v>4361.6684772871231</v>
      </c>
    </row>
    <row r="62" spans="1:61">
      <c r="A62" s="107" t="s">
        <v>80</v>
      </c>
      <c r="B62" s="105">
        <v>9.2944311173425795</v>
      </c>
      <c r="AN62" s="101">
        <v>60</v>
      </c>
      <c r="AO62" s="102">
        <v>28100.47315163169</v>
      </c>
      <c r="AP62" s="102">
        <v>16005.554290712118</v>
      </c>
      <c r="AQ62" s="102">
        <v>12094.91886091957</v>
      </c>
      <c r="AR62" s="102">
        <v>10156.101717457021</v>
      </c>
      <c r="AS62" s="102">
        <v>9972.0256705611318</v>
      </c>
      <c r="AT62" s="102">
        <v>8491.0317590916566</v>
      </c>
      <c r="AU62" s="102">
        <v>6269.5408918874446</v>
      </c>
      <c r="AV62" s="101">
        <v>60</v>
      </c>
      <c r="AW62" s="102">
        <v>28100.47315163169</v>
      </c>
      <c r="AX62" s="102">
        <v>16005.554290712118</v>
      </c>
      <c r="AY62" s="102">
        <v>12094.91886091957</v>
      </c>
      <c r="AZ62" s="102">
        <v>10156.101717457021</v>
      </c>
      <c r="BA62" s="102">
        <v>9972.0256705611318</v>
      </c>
      <c r="BB62" s="102">
        <v>8491.0317590916566</v>
      </c>
      <c r="BC62" s="102">
        <v>6269.5408918874446</v>
      </c>
      <c r="BG62" s="110">
        <v>60</v>
      </c>
      <c r="BH62" s="33">
        <v>2906.5368750821917</v>
      </c>
      <c r="BI62" s="33">
        <v>4542.3954497293162</v>
      </c>
    </row>
    <row r="63" spans="1:61">
      <c r="A63" s="108" t="s">
        <v>81</v>
      </c>
      <c r="B63" s="105">
        <v>11.2915159896011</v>
      </c>
      <c r="AN63" s="101">
        <v>61</v>
      </c>
      <c r="AO63" s="102">
        <v>30682.812581009468</v>
      </c>
      <c r="AP63" s="102">
        <v>17325.600005410026</v>
      </c>
      <c r="AQ63" s="102">
        <v>12787.942861135971</v>
      </c>
      <c r="AR63" s="102">
        <v>11030.632003444383</v>
      </c>
      <c r="AS63" s="102"/>
      <c r="AT63" s="102"/>
      <c r="AU63" s="102"/>
      <c r="AV63" s="101">
        <v>61</v>
      </c>
      <c r="AW63" s="102">
        <v>30682.812581009468</v>
      </c>
      <c r="AX63" s="102">
        <v>17325.600005410026</v>
      </c>
      <c r="AY63" s="102">
        <v>12787.942861135971</v>
      </c>
      <c r="AZ63" s="102">
        <v>11030.632003444383</v>
      </c>
      <c r="BA63" s="102"/>
      <c r="BB63" s="102"/>
      <c r="BC63" s="102"/>
      <c r="BG63" s="110">
        <v>61</v>
      </c>
      <c r="BH63" s="33">
        <v>3077.0164418482195</v>
      </c>
      <c r="BI63" s="33">
        <v>4723.1224220712329</v>
      </c>
    </row>
    <row r="64" spans="1:61">
      <c r="A64" s="108" t="s">
        <v>82</v>
      </c>
      <c r="B64" s="105">
        <v>11.0080734336986</v>
      </c>
      <c r="AN64" s="101">
        <v>62</v>
      </c>
      <c r="AO64" s="102">
        <v>33355.905153272724</v>
      </c>
      <c r="AP64" s="102">
        <v>18645.645720107932</v>
      </c>
      <c r="AQ64" s="102">
        <v>13934.732575779777</v>
      </c>
      <c r="AR64" s="102">
        <v>11913.412575148608</v>
      </c>
      <c r="AS64" s="102"/>
      <c r="AT64" s="102"/>
      <c r="AU64" s="102"/>
      <c r="AV64" s="101">
        <v>62</v>
      </c>
      <c r="AW64" s="102">
        <v>33355.905153272724</v>
      </c>
      <c r="AX64" s="102">
        <v>18645.645720107932</v>
      </c>
      <c r="AY64" s="102">
        <v>13934.732575779777</v>
      </c>
      <c r="AZ64" s="102">
        <v>11913.412575148608</v>
      </c>
      <c r="BA64" s="102"/>
      <c r="BB64" s="102"/>
      <c r="BC64" s="102"/>
      <c r="BG64" s="110">
        <v>62</v>
      </c>
      <c r="BH64" s="33">
        <v>3248.4275908208215</v>
      </c>
      <c r="BI64" s="33">
        <v>4903.8493944131505</v>
      </c>
    </row>
    <row r="65" spans="40:61">
      <c r="AN65" s="101">
        <v>63</v>
      </c>
      <c r="AO65" s="102">
        <v>35575.232011108586</v>
      </c>
      <c r="AP65" s="102">
        <v>19924.440006221528</v>
      </c>
      <c r="AQ65" s="102">
        <v>14933.01714752007</v>
      </c>
      <c r="AR65" s="102">
        <v>12787.942861135971</v>
      </c>
      <c r="AS65" s="102"/>
      <c r="AT65" s="102"/>
      <c r="AU65" s="102"/>
      <c r="AV65" s="101">
        <v>63</v>
      </c>
      <c r="AW65" s="102">
        <v>35575.232011108586</v>
      </c>
      <c r="AX65" s="102">
        <v>19924.440006221528</v>
      </c>
      <c r="AY65" s="102">
        <v>14933.01714752007</v>
      </c>
      <c r="AZ65" s="102">
        <v>12787.942861135971</v>
      </c>
      <c r="BA65" s="102"/>
      <c r="BB65" s="102"/>
      <c r="BC65" s="102"/>
      <c r="BG65" s="110">
        <v>63</v>
      </c>
      <c r="BH65" s="33">
        <v>3429.1545632630141</v>
      </c>
      <c r="BI65" s="33">
        <v>5083.6447844482191</v>
      </c>
    </row>
    <row r="66" spans="40:61">
      <c r="AN66" s="101">
        <v>64</v>
      </c>
      <c r="AO66" s="102">
        <v>37712.056011775829</v>
      </c>
      <c r="AP66" s="102">
        <v>21285.737149503744</v>
      </c>
      <c r="AQ66" s="102">
        <v>16121.058290748184</v>
      </c>
      <c r="AR66" s="102">
        <v>13670.723432840197</v>
      </c>
      <c r="AS66" s="102"/>
      <c r="AT66" s="102"/>
      <c r="AU66" s="102"/>
      <c r="AV66" s="101">
        <v>64</v>
      </c>
      <c r="AW66" s="102">
        <v>37712.056011775829</v>
      </c>
      <c r="AX66" s="102">
        <v>21285.737149503744</v>
      </c>
      <c r="AY66" s="102">
        <v>16121.058290748184</v>
      </c>
      <c r="AZ66" s="102">
        <v>13670.723432840197</v>
      </c>
      <c r="BA66" s="102"/>
      <c r="BB66" s="102"/>
      <c r="BC66" s="102"/>
      <c r="BG66" s="110">
        <v>64</v>
      </c>
      <c r="BH66" s="33">
        <v>3633.1710938778083</v>
      </c>
      <c r="BI66" s="33">
        <v>5263.4401744832876</v>
      </c>
    </row>
    <row r="67" spans="40:61">
      <c r="AN67" s="101">
        <v>65</v>
      </c>
      <c r="AO67" s="102">
        <v>40376.898298322223</v>
      </c>
      <c r="AP67" s="102">
        <v>22605.782864201654</v>
      </c>
      <c r="AQ67" s="102">
        <v>17540.107434048434</v>
      </c>
      <c r="AR67" s="102">
        <v>14545.25371882756</v>
      </c>
      <c r="AS67" s="102"/>
      <c r="AT67" s="102"/>
      <c r="AU67" s="102"/>
      <c r="AV67" s="101">
        <v>65</v>
      </c>
      <c r="AW67" s="102">
        <v>40376.898298322223</v>
      </c>
      <c r="AX67" s="102">
        <v>22605.782864201654</v>
      </c>
      <c r="AY67" s="102">
        <v>17540.107434048434</v>
      </c>
      <c r="AZ67" s="102">
        <v>14545.25371882756</v>
      </c>
      <c r="BA67" s="102"/>
      <c r="BB67" s="102"/>
      <c r="BC67" s="102"/>
      <c r="BG67" s="110">
        <v>65</v>
      </c>
      <c r="BH67" s="33">
        <v>3826.9402189167126</v>
      </c>
      <c r="BI67" s="33">
        <v>5504.7199983747942</v>
      </c>
    </row>
    <row r="68" spans="40:61">
      <c r="AN68" s="101">
        <v>66</v>
      </c>
      <c r="AO68" s="102">
        <v>42686.978299043556</v>
      </c>
      <c r="AP68" s="102">
        <v>26376.16343680755</v>
      </c>
      <c r="AQ68" s="102">
        <v>18893.154291613791</v>
      </c>
      <c r="AR68" s="102">
        <v>16533.572576591283</v>
      </c>
      <c r="AS68" s="102"/>
      <c r="AT68" s="102"/>
      <c r="AU68" s="102"/>
      <c r="AV68" s="101">
        <v>66</v>
      </c>
      <c r="AW68" s="102">
        <v>42686.978299043556</v>
      </c>
      <c r="AX68" s="102">
        <v>26376.16343680755</v>
      </c>
      <c r="AY68" s="102">
        <v>18893.154291613791</v>
      </c>
      <c r="AZ68" s="102">
        <v>16533.572576591283</v>
      </c>
      <c r="BA68" s="102"/>
      <c r="BB68" s="102"/>
      <c r="BC68" s="102"/>
      <c r="BG68" s="110">
        <v>66</v>
      </c>
      <c r="BH68" s="33">
        <v>4049.5883961698632</v>
      </c>
      <c r="BI68" s="33">
        <v>5745.9998223665752</v>
      </c>
    </row>
    <row r="69" spans="40:61">
      <c r="AN69" s="101">
        <v>67</v>
      </c>
      <c r="AO69" s="102">
        <v>45360.070871306823</v>
      </c>
      <c r="AP69" s="102">
        <v>27968.468580161898</v>
      </c>
      <c r="AQ69" s="102">
        <v>20798.970292208891</v>
      </c>
      <c r="AR69" s="102">
        <v>17903.120005590357</v>
      </c>
      <c r="AS69" s="102"/>
      <c r="AT69" s="102"/>
      <c r="AU69" s="102"/>
      <c r="AV69" s="101">
        <v>67</v>
      </c>
      <c r="AW69" s="102">
        <v>45360.070871306823</v>
      </c>
      <c r="AX69" s="102">
        <v>27968.468580161898</v>
      </c>
      <c r="AY69" s="102">
        <v>20798.970292208891</v>
      </c>
      <c r="AZ69" s="102">
        <v>17903.120005590357</v>
      </c>
      <c r="BA69" s="102"/>
      <c r="BB69" s="102"/>
      <c r="BC69" s="102"/>
      <c r="BG69" s="110">
        <v>67</v>
      </c>
      <c r="BH69" s="33">
        <v>4271.3049911161643</v>
      </c>
      <c r="BI69" s="33">
        <v>5986.3480639512318</v>
      </c>
    </row>
    <row r="70" spans="40:61">
      <c r="AN70" s="101">
        <v>68</v>
      </c>
      <c r="AO70" s="102">
        <v>48981.946301009193</v>
      </c>
      <c r="AP70" s="102">
        <v>29767.030866437795</v>
      </c>
      <c r="AQ70" s="102">
        <v>22820.290292840062</v>
      </c>
      <c r="AR70" s="102">
        <v>19388.171434625503</v>
      </c>
      <c r="AS70" s="102"/>
      <c r="AT70" s="102"/>
      <c r="AU70" s="102"/>
      <c r="AV70" s="101">
        <v>68</v>
      </c>
      <c r="AW70" s="102">
        <v>48981.946301009193</v>
      </c>
      <c r="AX70" s="102">
        <v>29767.030866437795</v>
      </c>
      <c r="AY70" s="102">
        <v>22820.290292840062</v>
      </c>
      <c r="AZ70" s="102">
        <v>19388.171434625503</v>
      </c>
      <c r="BA70" s="102"/>
      <c r="BB70" s="102"/>
      <c r="BC70" s="102"/>
      <c r="BG70" s="110">
        <v>68</v>
      </c>
      <c r="BH70" s="33">
        <v>4511.6532327008217</v>
      </c>
      <c r="BI70" s="33">
        <v>6226.696305535891</v>
      </c>
    </row>
    <row r="71" spans="40:61">
      <c r="AN71" s="101">
        <v>69</v>
      </c>
      <c r="AO71" s="102">
        <v>51762.29258759167</v>
      </c>
      <c r="AP71" s="102">
        <v>32522.626295869679</v>
      </c>
      <c r="AQ71" s="102">
        <v>24503.348579079895</v>
      </c>
      <c r="AR71" s="102">
        <v>20749.468577907723</v>
      </c>
      <c r="AS71" s="102"/>
      <c r="AT71" s="102"/>
      <c r="AU71" s="102"/>
      <c r="AV71" s="101">
        <v>69</v>
      </c>
      <c r="AW71" s="102">
        <v>51762.29258759167</v>
      </c>
      <c r="AX71" s="102">
        <v>32522.626295869679</v>
      </c>
      <c r="AY71" s="102">
        <v>24503.348579079895</v>
      </c>
      <c r="AZ71" s="102">
        <v>20749.468577907723</v>
      </c>
      <c r="BA71" s="102"/>
      <c r="BB71" s="102"/>
      <c r="BC71" s="102"/>
      <c r="BG71" s="110">
        <v>69</v>
      </c>
      <c r="BH71" s="33">
        <v>4753.8646389994519</v>
      </c>
      <c r="BI71" s="33">
        <v>6467.9761294273967</v>
      </c>
    </row>
    <row r="72" spans="40:61">
      <c r="AN72" s="101">
        <v>70</v>
      </c>
      <c r="AO72" s="102">
        <v>56027.690303209274</v>
      </c>
      <c r="AP72" s="102">
        <v>34956.460582343949</v>
      </c>
      <c r="AQ72" s="102">
        <v>26004.900579548761</v>
      </c>
      <c r="AR72" s="102">
        <v>22226.269721226006</v>
      </c>
      <c r="AS72" s="102"/>
      <c r="AT72" s="102"/>
      <c r="AU72" s="102"/>
      <c r="AV72" s="101">
        <v>70</v>
      </c>
      <c r="AW72" s="102">
        <v>56027.690303209274</v>
      </c>
      <c r="AX72" s="102">
        <v>34956.460582343949</v>
      </c>
      <c r="AY72" s="102">
        <v>26004.900579548761</v>
      </c>
      <c r="AZ72" s="102">
        <v>22226.269721226006</v>
      </c>
      <c r="BA72" s="102"/>
      <c r="BB72" s="102"/>
      <c r="BC72" s="102"/>
      <c r="BG72" s="110">
        <v>70</v>
      </c>
      <c r="BH72" s="33">
        <v>4994.2128805841094</v>
      </c>
      <c r="BI72" s="33">
        <v>6707.3927887052059</v>
      </c>
    </row>
    <row r="73" spans="40:61">
      <c r="AN73" s="101">
        <v>71</v>
      </c>
      <c r="AO73" s="102">
        <v>61901.893733614968</v>
      </c>
      <c r="AP73" s="102">
        <v>37926.563440414233</v>
      </c>
      <c r="AQ73" s="102">
        <v>28232.477723101478</v>
      </c>
      <c r="AR73" s="102">
        <v>23810.324578863492</v>
      </c>
      <c r="AS73" s="102"/>
      <c r="AT73" s="102"/>
      <c r="AU73" s="102"/>
      <c r="AV73" s="101">
        <v>71</v>
      </c>
      <c r="AW73" s="102">
        <v>61901.893733614968</v>
      </c>
      <c r="AX73" s="102">
        <v>37926.563440414233</v>
      </c>
      <c r="AY73" s="102">
        <v>28232.477723101478</v>
      </c>
      <c r="AZ73" s="102">
        <v>23810.324578863492</v>
      </c>
      <c r="BA73" s="102"/>
      <c r="BB73" s="102"/>
      <c r="BC73" s="102"/>
      <c r="BG73" s="110">
        <v>71</v>
      </c>
      <c r="BH73" s="33">
        <v>5234.5611221687668</v>
      </c>
      <c r="BI73" s="33">
        <v>7009.225464246575</v>
      </c>
    </row>
    <row r="74" spans="40:61">
      <c r="AN74" s="101">
        <v>72</v>
      </c>
      <c r="AO74" s="102">
        <v>61901.893733614968</v>
      </c>
      <c r="AP74" s="102">
        <v>37926.563440414233</v>
      </c>
      <c r="AQ74" s="102">
        <v>28232.477723101478</v>
      </c>
      <c r="AR74" s="102">
        <v>23810.324578863492</v>
      </c>
      <c r="AS74" s="102"/>
      <c r="AT74" s="102"/>
      <c r="AU74" s="102"/>
      <c r="AV74" s="101">
        <v>72</v>
      </c>
      <c r="AW74" s="102">
        <v>61901.893733614968</v>
      </c>
      <c r="AX74" s="102">
        <v>37926.563440414233</v>
      </c>
      <c r="AY74" s="102">
        <v>28232.477723101478</v>
      </c>
      <c r="AZ74" s="102">
        <v>23810.324578863492</v>
      </c>
      <c r="BA74" s="102"/>
      <c r="BB74" s="102"/>
      <c r="BC74" s="102"/>
      <c r="BG74" s="110">
        <v>72</v>
      </c>
      <c r="BH74" s="33">
        <v>5474.9093637534252</v>
      </c>
      <c r="BI74" s="33">
        <v>7009.225464246575</v>
      </c>
    </row>
    <row r="75" spans="40:61">
      <c r="AN75" s="101">
        <v>73</v>
      </c>
      <c r="AO75" s="102">
        <v>61901.893733614968</v>
      </c>
      <c r="AP75" s="102">
        <v>37926.563440414233</v>
      </c>
      <c r="AQ75" s="102">
        <v>28232.477723101478</v>
      </c>
      <c r="AR75" s="102">
        <v>23810.324578863492</v>
      </c>
      <c r="AS75" s="102"/>
      <c r="AT75" s="102"/>
      <c r="AU75" s="102"/>
      <c r="AV75" s="101">
        <v>73</v>
      </c>
      <c r="AW75" s="102">
        <v>61901.893733614968</v>
      </c>
      <c r="AX75" s="102">
        <v>37926.563440414233</v>
      </c>
      <c r="AY75" s="102">
        <v>28232.477723101478</v>
      </c>
      <c r="AZ75" s="102">
        <v>23810.324578863492</v>
      </c>
      <c r="BA75" s="102"/>
      <c r="BB75" s="102"/>
      <c r="BC75" s="102"/>
      <c r="BG75" s="110">
        <v>73</v>
      </c>
      <c r="BH75" s="33">
        <v>5474.9093637534252</v>
      </c>
      <c r="BI75" s="33">
        <v>7009.225464246575</v>
      </c>
    </row>
    <row r="76" spans="40:61">
      <c r="AN76" s="101">
        <v>74</v>
      </c>
      <c r="AO76" s="102">
        <v>61901.893733614968</v>
      </c>
      <c r="AP76" s="102">
        <v>37926.563440414233</v>
      </c>
      <c r="AQ76" s="102">
        <v>28232.477723101478</v>
      </c>
      <c r="AR76" s="102">
        <v>23810.324578863492</v>
      </c>
      <c r="AS76" s="102"/>
      <c r="AT76" s="102"/>
      <c r="AU76" s="102"/>
      <c r="AV76" s="101">
        <v>74</v>
      </c>
      <c r="AW76" s="102">
        <v>61901.893733614968</v>
      </c>
      <c r="AX76" s="102">
        <v>37926.563440414233</v>
      </c>
      <c r="AY76" s="102">
        <v>28232.477723101478</v>
      </c>
      <c r="AZ76" s="102">
        <v>23810.324578863492</v>
      </c>
      <c r="BA76" s="102"/>
      <c r="BB76" s="102"/>
      <c r="BC76" s="102"/>
      <c r="BG76" s="110">
        <v>74</v>
      </c>
      <c r="BH76" s="33">
        <v>5474.9093637534252</v>
      </c>
      <c r="BI76" s="33">
        <v>7009.225464246575</v>
      </c>
    </row>
    <row r="77" spans="40:61">
      <c r="AN77" s="101">
        <v>75</v>
      </c>
      <c r="AO77" s="102">
        <v>61901.893733614968</v>
      </c>
      <c r="AP77" s="102">
        <v>37926.563440414233</v>
      </c>
      <c r="AQ77" s="102">
        <v>28232.477723101478</v>
      </c>
      <c r="AR77" s="102">
        <v>23810.324578863492</v>
      </c>
      <c r="AS77" s="102"/>
      <c r="AT77" s="102"/>
      <c r="AU77" s="102"/>
      <c r="AV77" s="101">
        <v>75</v>
      </c>
      <c r="AW77" s="102">
        <v>61901.893733614968</v>
      </c>
      <c r="AX77" s="102">
        <v>37926.563440414233</v>
      </c>
      <c r="AY77" s="102">
        <v>28232.477723101478</v>
      </c>
      <c r="AZ77" s="102">
        <v>23810.324578863492</v>
      </c>
      <c r="BA77" s="102"/>
      <c r="BB77" s="102"/>
      <c r="BC77" s="102"/>
      <c r="BG77" s="110">
        <v>75</v>
      </c>
      <c r="BH77" s="33">
        <v>5595.0834845457539</v>
      </c>
      <c r="BI77" s="33">
        <v>7009.225464246575</v>
      </c>
    </row>
    <row r="78" spans="40:61">
      <c r="AN78" s="101">
        <v>76</v>
      </c>
      <c r="AO78" s="102">
        <v>64030.46744856533</v>
      </c>
      <c r="AP78" s="102">
        <v>43223.246870639588</v>
      </c>
      <c r="AQ78" s="102">
        <v>31144.828581153735</v>
      </c>
      <c r="AR78" s="102">
        <v>25179.87200786257</v>
      </c>
      <c r="AS78" s="102"/>
      <c r="AT78" s="102"/>
      <c r="AU78" s="102"/>
      <c r="AV78" s="101">
        <v>76</v>
      </c>
      <c r="AW78" s="102">
        <v>64030.46744856533</v>
      </c>
      <c r="AX78" s="102">
        <v>43223.246870639588</v>
      </c>
      <c r="AY78" s="102">
        <v>31144.828581153735</v>
      </c>
      <c r="AZ78" s="102">
        <v>25179.87200786257</v>
      </c>
      <c r="BA78" s="102"/>
      <c r="BB78" s="102"/>
      <c r="BC78" s="102"/>
      <c r="BG78" s="110">
        <v>76</v>
      </c>
      <c r="BH78" s="33">
        <v>5595.0834845457539</v>
      </c>
      <c r="BI78" s="33">
        <v>7009.225464246575</v>
      </c>
    </row>
    <row r="79" spans="40:61">
      <c r="AN79" s="101">
        <v>77</v>
      </c>
      <c r="AO79" s="102">
        <v>64030.46744856533</v>
      </c>
      <c r="AP79" s="102">
        <v>43223.246870639588</v>
      </c>
      <c r="AQ79" s="102">
        <v>31144.828581153735</v>
      </c>
      <c r="AR79" s="102">
        <v>25179.87200786257</v>
      </c>
      <c r="AS79" s="102"/>
      <c r="AT79" s="102"/>
      <c r="AU79" s="102"/>
      <c r="AV79" s="101">
        <v>77</v>
      </c>
      <c r="AW79" s="102">
        <v>64030.46744856533</v>
      </c>
      <c r="AX79" s="102">
        <v>43223.246870639588</v>
      </c>
      <c r="AY79" s="102">
        <v>31144.828581153735</v>
      </c>
      <c r="AZ79" s="102">
        <v>25179.87200786257</v>
      </c>
      <c r="BA79" s="102"/>
      <c r="BB79" s="102"/>
      <c r="BC79" s="102"/>
      <c r="BG79" s="110">
        <v>77</v>
      </c>
      <c r="BH79" s="33">
        <v>5595.0834845457539</v>
      </c>
      <c r="BI79" s="33">
        <v>7009.225464246575</v>
      </c>
    </row>
    <row r="80" spans="40:61">
      <c r="AN80" s="101">
        <v>78</v>
      </c>
      <c r="AO80" s="102">
        <v>64030.46744856533</v>
      </c>
      <c r="AP80" s="102">
        <v>43223.246870639588</v>
      </c>
      <c r="AQ80" s="102">
        <v>31144.828581153735</v>
      </c>
      <c r="AR80" s="102">
        <v>25179.87200786257</v>
      </c>
      <c r="AS80" s="102"/>
      <c r="AT80" s="102"/>
      <c r="AU80" s="102"/>
      <c r="AV80" s="101">
        <v>78</v>
      </c>
      <c r="AW80" s="102">
        <v>64030.46744856533</v>
      </c>
      <c r="AX80" s="102">
        <v>43223.246870639588</v>
      </c>
      <c r="AY80" s="102">
        <v>31144.828581153735</v>
      </c>
      <c r="AZ80" s="102">
        <v>25179.87200786257</v>
      </c>
      <c r="BA80" s="102"/>
      <c r="BB80" s="102"/>
      <c r="BC80" s="102"/>
      <c r="BG80" s="110">
        <v>78</v>
      </c>
      <c r="BH80" s="33">
        <v>5595.0834845457539</v>
      </c>
      <c r="BI80" s="33">
        <v>7009.225464246575</v>
      </c>
    </row>
    <row r="81" spans="40:61">
      <c r="AN81" s="101">
        <v>79</v>
      </c>
      <c r="AO81" s="102">
        <v>64030.46744856533</v>
      </c>
      <c r="AP81" s="102">
        <v>43223.246870639588</v>
      </c>
      <c r="AQ81" s="102">
        <v>31144.828581153735</v>
      </c>
      <c r="AR81" s="102">
        <v>25179.87200786257</v>
      </c>
      <c r="AS81" s="102"/>
      <c r="AT81" s="102"/>
      <c r="AU81" s="102"/>
      <c r="AV81" s="101">
        <v>79</v>
      </c>
      <c r="AW81" s="102">
        <v>64030.46744856533</v>
      </c>
      <c r="AX81" s="102">
        <v>43223.246870639588</v>
      </c>
      <c r="AY81" s="102">
        <v>31144.828581153735</v>
      </c>
      <c r="AZ81" s="102">
        <v>25179.87200786257</v>
      </c>
      <c r="BA81" s="102"/>
      <c r="BB81" s="102"/>
      <c r="BC81" s="102"/>
      <c r="BG81" s="110">
        <v>79</v>
      </c>
      <c r="BH81" s="33">
        <v>5595.0834845457539</v>
      </c>
      <c r="BI81" s="33">
        <v>7009.225464246575</v>
      </c>
    </row>
    <row r="82" spans="40:61">
      <c r="AN82" s="101">
        <v>80</v>
      </c>
      <c r="AO82" s="102">
        <v>64030.46744856533</v>
      </c>
      <c r="AP82" s="102">
        <v>43223.246870639588</v>
      </c>
      <c r="AQ82" s="102">
        <v>31144.828581153735</v>
      </c>
      <c r="AR82" s="102">
        <v>25179.87200786257</v>
      </c>
      <c r="AS82" s="102"/>
      <c r="AT82" s="102"/>
      <c r="AU82" s="102"/>
      <c r="AV82" s="101">
        <v>80</v>
      </c>
      <c r="AW82" s="102">
        <v>64030.46744856533</v>
      </c>
      <c r="AX82" s="102">
        <v>43223.246870639588</v>
      </c>
      <c r="AY82" s="102">
        <v>31144.828581153735</v>
      </c>
      <c r="AZ82" s="102">
        <v>25179.87200786257</v>
      </c>
      <c r="BA82" s="102"/>
      <c r="BB82" s="102"/>
      <c r="BC82" s="102"/>
      <c r="BG82" s="110">
        <v>80</v>
      </c>
      <c r="BH82" s="33">
        <v>5716.1891877452053</v>
      </c>
      <c r="BI82" s="33">
        <v>7009.225464246575</v>
      </c>
    </row>
    <row r="83" spans="40:61">
      <c r="AN83" s="101">
        <v>81</v>
      </c>
      <c r="AO83" s="102">
        <v>64566.736020161363</v>
      </c>
      <c r="AP83" s="102">
        <v>47670.150872028156</v>
      </c>
      <c r="AQ83" s="102">
        <v>34494.444582199678</v>
      </c>
      <c r="AR83" s="102">
        <v>26648.422865463992</v>
      </c>
      <c r="AS83" s="102"/>
      <c r="AT83" s="102"/>
      <c r="AU83" s="102"/>
      <c r="AV83" s="101">
        <v>81</v>
      </c>
      <c r="AW83" s="102">
        <v>64566.736020161363</v>
      </c>
      <c r="AX83" s="102">
        <v>47670.150872028156</v>
      </c>
      <c r="AY83" s="102">
        <v>34494.444582199678</v>
      </c>
      <c r="AZ83" s="102">
        <v>26648.422865463992</v>
      </c>
      <c r="BA83" s="102"/>
      <c r="BB83" s="102"/>
      <c r="BC83" s="102"/>
      <c r="BG83" s="110">
        <v>81</v>
      </c>
      <c r="BH83" s="33">
        <v>5716.1891877452053</v>
      </c>
      <c r="BI83" s="33">
        <v>7009.225464246575</v>
      </c>
    </row>
    <row r="84" spans="40:61">
      <c r="AN84" s="101">
        <v>82</v>
      </c>
      <c r="AO84" s="102">
        <v>64566.736020161363</v>
      </c>
      <c r="AP84" s="102">
        <v>47670.150872028156</v>
      </c>
      <c r="AQ84" s="102">
        <v>34494.444582199678</v>
      </c>
      <c r="AR84" s="102">
        <v>26648.422865463992</v>
      </c>
      <c r="AS84" s="102"/>
      <c r="AT84" s="102"/>
      <c r="AU84" s="102"/>
      <c r="AV84" s="101">
        <v>82</v>
      </c>
      <c r="AW84" s="102">
        <v>64566.736020161363</v>
      </c>
      <c r="AX84" s="102">
        <v>47670.150872028156</v>
      </c>
      <c r="AY84" s="102">
        <v>34494.444582199678</v>
      </c>
      <c r="AZ84" s="102">
        <v>26648.422865463992</v>
      </c>
      <c r="BA84" s="102"/>
      <c r="BB84" s="102"/>
      <c r="BC84" s="102"/>
      <c r="BG84" s="110">
        <v>82</v>
      </c>
      <c r="BH84" s="33">
        <v>5716.1891877452053</v>
      </c>
      <c r="BI84" s="33">
        <v>7009.225464246575</v>
      </c>
    </row>
    <row r="85" spans="40:61">
      <c r="AN85" s="101">
        <v>83</v>
      </c>
      <c r="AO85" s="102">
        <v>64566.736020161363</v>
      </c>
      <c r="AP85" s="102">
        <v>47670.150872028156</v>
      </c>
      <c r="AQ85" s="102">
        <v>34494.444582199678</v>
      </c>
      <c r="AR85" s="102">
        <v>26648.422865463992</v>
      </c>
      <c r="AS85" s="102"/>
      <c r="AT85" s="102"/>
      <c r="AU85" s="102"/>
      <c r="AV85" s="101">
        <v>83</v>
      </c>
      <c r="AW85" s="102">
        <v>64566.736020161363</v>
      </c>
      <c r="AX85" s="102">
        <v>47670.150872028156</v>
      </c>
      <c r="AY85" s="102">
        <v>34494.444582199678</v>
      </c>
      <c r="AZ85" s="102">
        <v>26648.422865463992</v>
      </c>
      <c r="BA85" s="102"/>
      <c r="BB85" s="102"/>
      <c r="BC85" s="102"/>
      <c r="BG85" s="110">
        <v>83</v>
      </c>
      <c r="BH85" s="33">
        <v>5716.1891877452053</v>
      </c>
      <c r="BI85" s="33">
        <v>7009.225464246575</v>
      </c>
    </row>
    <row r="86" spans="40:61">
      <c r="AN86" s="101">
        <v>84</v>
      </c>
      <c r="AO86" s="102">
        <v>64566.736020161363</v>
      </c>
      <c r="AP86" s="102">
        <v>47670.150872028156</v>
      </c>
      <c r="AQ86" s="102">
        <v>34494.444582199678</v>
      </c>
      <c r="AR86" s="102">
        <v>26648.422865463992</v>
      </c>
      <c r="AS86" s="102"/>
      <c r="AT86" s="102"/>
      <c r="AU86" s="102"/>
      <c r="AV86" s="101">
        <v>84</v>
      </c>
      <c r="AW86" s="102">
        <v>64566.736020161363</v>
      </c>
      <c r="AX86" s="102">
        <v>47670.150872028156</v>
      </c>
      <c r="AY86" s="102">
        <v>34494.444582199678</v>
      </c>
      <c r="AZ86" s="102">
        <v>26648.422865463992</v>
      </c>
      <c r="BA86" s="102"/>
      <c r="BB86" s="102"/>
      <c r="BC86" s="102"/>
      <c r="BG86" s="110">
        <v>84</v>
      </c>
      <c r="BH86" s="33">
        <v>5716.1891877452053</v>
      </c>
      <c r="BI86" s="33">
        <v>7009.225464246575</v>
      </c>
    </row>
    <row r="87" spans="40:61">
      <c r="AN87" s="101">
        <v>85</v>
      </c>
      <c r="AO87" s="102">
        <v>64566.736020161363</v>
      </c>
      <c r="AP87" s="102">
        <v>47670.150872028156</v>
      </c>
      <c r="AQ87" s="102">
        <v>34494.444582199678</v>
      </c>
      <c r="AR87" s="102">
        <v>26648.422865463992</v>
      </c>
      <c r="AS87" s="102"/>
      <c r="AT87" s="102"/>
      <c r="AU87" s="102"/>
      <c r="AV87" s="101">
        <v>85</v>
      </c>
      <c r="AW87" s="102">
        <v>64566.736020161363</v>
      </c>
      <c r="AX87" s="102">
        <v>47670.150872028156</v>
      </c>
      <c r="AY87" s="102">
        <v>34494.444582199678</v>
      </c>
      <c r="AZ87" s="102">
        <v>26648.422865463992</v>
      </c>
      <c r="BA87" s="102"/>
      <c r="BB87" s="102"/>
      <c r="BC87" s="102"/>
      <c r="BG87" s="110">
        <v>85</v>
      </c>
      <c r="BH87" s="33">
        <v>5716.1891877452053</v>
      </c>
      <c r="BI87" s="33">
        <v>7009.225464246575</v>
      </c>
    </row>
    <row r="88" spans="40:61">
      <c r="AN88" s="101">
        <v>86</v>
      </c>
      <c r="AO88" s="102">
        <v>64566.736020161363</v>
      </c>
      <c r="AP88" s="102">
        <v>47670.150872028156</v>
      </c>
      <c r="AQ88" s="102">
        <v>34494.444582199678</v>
      </c>
      <c r="AR88" s="102">
        <v>26648.422865463992</v>
      </c>
      <c r="AS88" s="102"/>
      <c r="AT88" s="102"/>
      <c r="AU88" s="102"/>
      <c r="AV88" s="101">
        <v>86</v>
      </c>
      <c r="AW88" s="102">
        <v>64566.736020161363</v>
      </c>
      <c r="AX88" s="102">
        <v>47670.150872028156</v>
      </c>
      <c r="AY88" s="102">
        <v>34494.444582199678</v>
      </c>
      <c r="AZ88" s="102">
        <v>26648.422865463992</v>
      </c>
      <c r="BA88" s="102"/>
      <c r="BB88" s="102"/>
      <c r="BC88" s="102"/>
      <c r="BG88" s="110">
        <v>86</v>
      </c>
      <c r="BH88" s="33">
        <v>5716.1891877452053</v>
      </c>
      <c r="BI88" s="33">
        <v>7009.225464246575</v>
      </c>
    </row>
    <row r="89" spans="40:61">
      <c r="AN89" s="101">
        <v>87</v>
      </c>
      <c r="AO89" s="102">
        <v>64566.736020161363</v>
      </c>
      <c r="AP89" s="102">
        <v>47670.150872028156</v>
      </c>
      <c r="AQ89" s="102">
        <v>34494.444582199678</v>
      </c>
      <c r="AR89" s="102">
        <v>26648.422865463992</v>
      </c>
      <c r="AS89" s="102"/>
      <c r="AT89" s="102"/>
      <c r="AU89" s="102"/>
      <c r="AV89" s="101">
        <v>87</v>
      </c>
      <c r="AW89" s="102">
        <v>64566.736020161363</v>
      </c>
      <c r="AX89" s="102">
        <v>47670.150872028156</v>
      </c>
      <c r="AY89" s="102">
        <v>34494.444582199678</v>
      </c>
      <c r="AZ89" s="102">
        <v>26648.422865463992</v>
      </c>
      <c r="BA89" s="102"/>
      <c r="BB89" s="102"/>
      <c r="BC89" s="102"/>
      <c r="BG89" s="110">
        <v>87</v>
      </c>
      <c r="BH89" s="33">
        <v>5716.1891877452053</v>
      </c>
      <c r="BI89" s="33">
        <v>7009.225464246575</v>
      </c>
    </row>
    <row r="90" spans="40:61">
      <c r="AN90" s="101">
        <v>88</v>
      </c>
      <c r="AO90" s="102">
        <v>64566.736020161363</v>
      </c>
      <c r="AP90" s="102">
        <v>47670.150872028156</v>
      </c>
      <c r="AQ90" s="102">
        <v>34494.444582199678</v>
      </c>
      <c r="AR90" s="102">
        <v>26648.422865463992</v>
      </c>
      <c r="AS90" s="102"/>
      <c r="AT90" s="102"/>
      <c r="AU90" s="102"/>
      <c r="AV90" s="101">
        <v>88</v>
      </c>
      <c r="AW90" s="102">
        <v>64566.736020161363</v>
      </c>
      <c r="AX90" s="102">
        <v>47670.150872028156</v>
      </c>
      <c r="AY90" s="102">
        <v>34494.444582199678</v>
      </c>
      <c r="AZ90" s="102">
        <v>26648.422865463992</v>
      </c>
      <c r="BA90" s="102"/>
      <c r="BB90" s="102"/>
      <c r="BC90" s="102"/>
      <c r="BG90" s="110">
        <v>88</v>
      </c>
      <c r="BH90" s="33">
        <v>5716.1891877452053</v>
      </c>
      <c r="BI90" s="33">
        <v>7009.225464246575</v>
      </c>
    </row>
    <row r="91" spans="40:61">
      <c r="AN91" s="101">
        <v>89</v>
      </c>
      <c r="AO91" s="102">
        <v>64566.736020161363</v>
      </c>
      <c r="AP91" s="102">
        <v>47670.150872028156</v>
      </c>
      <c r="AQ91" s="102">
        <v>34494.444582199678</v>
      </c>
      <c r="AR91" s="102">
        <v>26648.422865463992</v>
      </c>
      <c r="AS91" s="102"/>
      <c r="AT91" s="102"/>
      <c r="AU91" s="102"/>
      <c r="AV91" s="101">
        <v>89</v>
      </c>
      <c r="AW91" s="102">
        <v>64566.736020161363</v>
      </c>
      <c r="AX91" s="102">
        <v>47670.150872028156</v>
      </c>
      <c r="AY91" s="102">
        <v>34494.444582199678</v>
      </c>
      <c r="AZ91" s="102">
        <v>26648.422865463992</v>
      </c>
      <c r="BA91" s="102"/>
      <c r="BB91" s="102"/>
      <c r="BC91" s="102"/>
      <c r="BG91" s="110">
        <v>89</v>
      </c>
      <c r="BH91" s="33">
        <v>5716.1891877452053</v>
      </c>
      <c r="BI91" s="33">
        <v>7009.225464246575</v>
      </c>
    </row>
    <row r="92" spans="40:61">
      <c r="AN92" s="101">
        <v>90</v>
      </c>
      <c r="AO92" s="102">
        <v>64566.736020161363</v>
      </c>
      <c r="AP92" s="102">
        <v>47670.150872028156</v>
      </c>
      <c r="AQ92" s="102">
        <v>34494.444582199678</v>
      </c>
      <c r="AR92" s="102">
        <v>26648.422865463992</v>
      </c>
      <c r="AS92" s="102"/>
      <c r="AT92" s="102"/>
      <c r="AU92" s="102"/>
      <c r="AV92" s="101">
        <v>90</v>
      </c>
      <c r="AW92" s="102">
        <v>64566.736020161363</v>
      </c>
      <c r="AX92" s="102">
        <v>47670.150872028156</v>
      </c>
      <c r="AY92" s="102">
        <v>34494.444582199678</v>
      </c>
      <c r="AZ92" s="102">
        <v>26648.422865463992</v>
      </c>
      <c r="BA92" s="102"/>
      <c r="BB92" s="102"/>
      <c r="BC92" s="102"/>
      <c r="BG92" s="110">
        <v>90</v>
      </c>
      <c r="BH92" s="33">
        <v>5716.1891877452053</v>
      </c>
      <c r="BI92" s="33">
        <v>7009.225464246575</v>
      </c>
    </row>
    <row r="93" spans="40:61">
      <c r="AN93" s="101">
        <v>91</v>
      </c>
      <c r="AO93" s="102">
        <v>64566.736020161363</v>
      </c>
      <c r="AP93" s="102">
        <v>47670.150872028156</v>
      </c>
      <c r="AQ93" s="102">
        <v>34494.444582199678</v>
      </c>
      <c r="AR93" s="102">
        <v>26648.422865463992</v>
      </c>
      <c r="AS93" s="102"/>
      <c r="AT93" s="102"/>
      <c r="AU93" s="102"/>
      <c r="AV93" s="101">
        <v>91</v>
      </c>
      <c r="AW93" s="102">
        <v>64566.736020161363</v>
      </c>
      <c r="AX93" s="102">
        <v>47670.150872028156</v>
      </c>
      <c r="AY93" s="102">
        <v>34494.444582199678</v>
      </c>
      <c r="AZ93" s="102">
        <v>26648.422865463992</v>
      </c>
      <c r="BA93" s="102"/>
      <c r="BB93" s="102"/>
      <c r="BC93" s="102"/>
      <c r="BG93" s="110">
        <v>91</v>
      </c>
      <c r="BH93" s="33">
        <v>5716.1891877452053</v>
      </c>
      <c r="BI93" s="33">
        <v>7009.225464246575</v>
      </c>
    </row>
    <row r="94" spans="40:61">
      <c r="AN94" s="101">
        <v>92</v>
      </c>
      <c r="AO94" s="102">
        <v>64566.736020161363</v>
      </c>
      <c r="AP94" s="102">
        <v>47670.150872028156</v>
      </c>
      <c r="AQ94" s="102">
        <v>34494.444582199678</v>
      </c>
      <c r="AR94" s="102">
        <v>26648.422865463992</v>
      </c>
      <c r="AS94" s="102"/>
      <c r="AT94" s="102"/>
      <c r="AU94" s="102"/>
      <c r="AV94" s="101">
        <v>92</v>
      </c>
      <c r="AW94" s="102">
        <v>64566.736020161363</v>
      </c>
      <c r="AX94" s="102">
        <v>47670.150872028156</v>
      </c>
      <c r="AY94" s="102">
        <v>34494.444582199678</v>
      </c>
      <c r="AZ94" s="102">
        <v>26648.422865463992</v>
      </c>
      <c r="BA94" s="102"/>
      <c r="BB94" s="102"/>
      <c r="BC94" s="102"/>
      <c r="BG94" s="110">
        <v>92</v>
      </c>
      <c r="BH94" s="33">
        <v>5716.1891877452053</v>
      </c>
      <c r="BI94" s="33">
        <v>7009.225464246575</v>
      </c>
    </row>
    <row r="95" spans="40:61">
      <c r="AN95" s="101">
        <v>93</v>
      </c>
      <c r="AO95" s="102">
        <v>64566.736020161363</v>
      </c>
      <c r="AP95" s="102">
        <v>47670.150872028156</v>
      </c>
      <c r="AQ95" s="102">
        <v>34494.444582199678</v>
      </c>
      <c r="AR95" s="102">
        <v>26648.422865463992</v>
      </c>
      <c r="AS95" s="102"/>
      <c r="AT95" s="102"/>
      <c r="AU95" s="102"/>
      <c r="AV95" s="101">
        <v>93</v>
      </c>
      <c r="AW95" s="102">
        <v>64566.736020161363</v>
      </c>
      <c r="AX95" s="102">
        <v>47670.150872028156</v>
      </c>
      <c r="AY95" s="102">
        <v>34494.444582199678</v>
      </c>
      <c r="AZ95" s="102">
        <v>26648.422865463992</v>
      </c>
      <c r="BA95" s="102"/>
      <c r="BB95" s="102"/>
      <c r="BC95" s="102"/>
      <c r="BG95" s="110">
        <v>93</v>
      </c>
      <c r="BH95" s="33">
        <v>5716.1891877452053</v>
      </c>
      <c r="BI95" s="33">
        <v>7009.225464246575</v>
      </c>
    </row>
    <row r="96" spans="40:61">
      <c r="AN96" s="101">
        <v>94</v>
      </c>
      <c r="AO96" s="102">
        <v>64566.736020161363</v>
      </c>
      <c r="AP96" s="102">
        <v>47670.150872028156</v>
      </c>
      <c r="AQ96" s="102">
        <v>34494.444582199678</v>
      </c>
      <c r="AR96" s="102">
        <v>26648.422865463992</v>
      </c>
      <c r="AS96" s="102"/>
      <c r="AT96" s="102"/>
      <c r="AU96" s="102"/>
      <c r="AV96" s="101">
        <v>94</v>
      </c>
      <c r="AW96" s="102">
        <v>64566.736020161363</v>
      </c>
      <c r="AX96" s="102">
        <v>47670.150872028156</v>
      </c>
      <c r="AY96" s="102">
        <v>34494.444582199678</v>
      </c>
      <c r="AZ96" s="102">
        <v>26648.422865463992</v>
      </c>
      <c r="BA96" s="102"/>
      <c r="BB96" s="102"/>
      <c r="BC96" s="102"/>
      <c r="BG96" s="110">
        <v>94</v>
      </c>
      <c r="BH96" s="33">
        <v>5716.1891877452053</v>
      </c>
      <c r="BI96" s="33">
        <v>7009.225464246575</v>
      </c>
    </row>
    <row r="97" spans="40:61">
      <c r="AN97" s="101">
        <v>95</v>
      </c>
      <c r="AO97" s="102">
        <v>64566.736020161363</v>
      </c>
      <c r="AP97" s="102">
        <v>47670.150872028156</v>
      </c>
      <c r="AQ97" s="102">
        <v>34494.444582199678</v>
      </c>
      <c r="AR97" s="102">
        <v>26648.422865463992</v>
      </c>
      <c r="AS97" s="102"/>
      <c r="AT97" s="102"/>
      <c r="AU97" s="102"/>
      <c r="AV97" s="101">
        <v>95</v>
      </c>
      <c r="AW97" s="102">
        <v>64566.736020161363</v>
      </c>
      <c r="AX97" s="102">
        <v>47670.150872028156</v>
      </c>
      <c r="AY97" s="102">
        <v>34494.444582199678</v>
      </c>
      <c r="AZ97" s="102">
        <v>26648.422865463992</v>
      </c>
      <c r="BA97" s="102"/>
      <c r="BB97" s="102"/>
      <c r="BC97" s="102"/>
      <c r="BG97" s="110">
        <v>95</v>
      </c>
      <c r="BH97" s="33">
        <v>5716.1891877452053</v>
      </c>
      <c r="BI97" s="33">
        <v>7009.225464246575</v>
      </c>
    </row>
    <row r="98" spans="40:61">
      <c r="AN98" s="101">
        <v>96</v>
      </c>
      <c r="AO98" s="102">
        <v>64566.736020161363</v>
      </c>
      <c r="AP98" s="102">
        <v>47670.150872028156</v>
      </c>
      <c r="AQ98" s="102">
        <v>34494.444582199678</v>
      </c>
      <c r="AR98" s="102">
        <v>26648.422865463992</v>
      </c>
      <c r="AS98" s="102"/>
      <c r="AT98" s="102"/>
      <c r="AU98" s="102"/>
      <c r="AV98" s="101">
        <v>96</v>
      </c>
      <c r="AW98" s="102">
        <v>64566.736020161363</v>
      </c>
      <c r="AX98" s="102">
        <v>47670.150872028156</v>
      </c>
      <c r="AY98" s="102">
        <v>34494.444582199678</v>
      </c>
      <c r="AZ98" s="102">
        <v>26648.422865463992</v>
      </c>
      <c r="BA98" s="102"/>
      <c r="BB98" s="102"/>
      <c r="BC98" s="102"/>
      <c r="BG98" s="110">
        <v>96</v>
      </c>
      <c r="BH98" s="33">
        <v>5716.1891877452053</v>
      </c>
      <c r="BI98" s="33">
        <v>7009.225464246575</v>
      </c>
    </row>
    <row r="99" spans="40:61">
      <c r="AN99" s="101">
        <v>97</v>
      </c>
      <c r="AO99" s="102">
        <v>64566.736020161363</v>
      </c>
      <c r="AP99" s="102">
        <v>47670.150872028156</v>
      </c>
      <c r="AQ99" s="102">
        <v>34494.444582199678</v>
      </c>
      <c r="AR99" s="102">
        <v>26648.422865463992</v>
      </c>
      <c r="AS99" s="102"/>
      <c r="AT99" s="102"/>
      <c r="AU99" s="102"/>
      <c r="AV99" s="101">
        <v>97</v>
      </c>
      <c r="AW99" s="102">
        <v>64566.736020161363</v>
      </c>
      <c r="AX99" s="102">
        <v>47670.150872028156</v>
      </c>
      <c r="AY99" s="102">
        <v>34494.444582199678</v>
      </c>
      <c r="AZ99" s="102">
        <v>26648.422865463992</v>
      </c>
      <c r="BA99" s="102"/>
      <c r="BB99" s="102"/>
      <c r="BC99" s="102"/>
      <c r="BG99" s="110">
        <v>97</v>
      </c>
      <c r="BH99" s="33">
        <v>5716.1891877452053</v>
      </c>
      <c r="BI99" s="33">
        <v>7009.225464246575</v>
      </c>
    </row>
    <row r="100" spans="40:61">
      <c r="AN100" s="101">
        <v>98</v>
      </c>
      <c r="AO100" s="102">
        <v>64566.736020161363</v>
      </c>
      <c r="AP100" s="102">
        <v>47670.150872028156</v>
      </c>
      <c r="AQ100" s="102">
        <v>34494.444582199678</v>
      </c>
      <c r="AR100" s="102">
        <v>26648.422865463992</v>
      </c>
      <c r="AS100" s="102"/>
      <c r="AT100" s="102"/>
      <c r="AU100" s="102"/>
      <c r="AV100" s="101">
        <v>98</v>
      </c>
      <c r="AW100" s="102">
        <v>64566.736020161363</v>
      </c>
      <c r="AX100" s="102">
        <v>47670.150872028156</v>
      </c>
      <c r="AY100" s="102">
        <v>34494.444582199678</v>
      </c>
      <c r="AZ100" s="102">
        <v>26648.422865463992</v>
      </c>
      <c r="BA100" s="102"/>
      <c r="BB100" s="102"/>
      <c r="BC100" s="102"/>
      <c r="BG100" s="110">
        <v>98</v>
      </c>
      <c r="BH100" s="33">
        <v>5716.1891877452053</v>
      </c>
      <c r="BI100" s="33">
        <v>7009.225464246575</v>
      </c>
    </row>
    <row r="101" spans="40:61">
      <c r="AN101" s="101">
        <v>99</v>
      </c>
      <c r="AO101" s="102">
        <v>64566.736020161363</v>
      </c>
      <c r="AP101" s="102">
        <v>47670.150872028156</v>
      </c>
      <c r="AQ101" s="102">
        <v>34494.444582199678</v>
      </c>
      <c r="AR101" s="102">
        <v>26648.422865463992</v>
      </c>
      <c r="AS101" s="102"/>
      <c r="AT101" s="102"/>
      <c r="AU101" s="102"/>
      <c r="AV101" s="101">
        <v>99</v>
      </c>
      <c r="AW101" s="102">
        <v>64566.736020161363</v>
      </c>
      <c r="AX101" s="102">
        <v>47670.150872028156</v>
      </c>
      <c r="AY101" s="102">
        <v>34494.444582199678</v>
      </c>
      <c r="AZ101" s="102">
        <v>26648.422865463992</v>
      </c>
      <c r="BA101" s="102"/>
      <c r="BB101" s="102"/>
      <c r="BC101" s="102"/>
      <c r="BG101" s="110">
        <v>99</v>
      </c>
      <c r="BH101" s="33">
        <v>5716.1891877452053</v>
      </c>
      <c r="BI101" s="33">
        <v>7009.225464246575</v>
      </c>
    </row>
    <row r="102" spans="40:61">
      <c r="AN102" s="101">
        <v>100</v>
      </c>
      <c r="AO102" s="102">
        <v>64566.736020161363</v>
      </c>
      <c r="AP102" s="102">
        <v>47670.150872028156</v>
      </c>
      <c r="AQ102" s="102">
        <v>34494.444582199678</v>
      </c>
      <c r="AR102" s="102">
        <v>26648.422865463992</v>
      </c>
      <c r="AS102" s="102"/>
      <c r="AT102" s="102"/>
      <c r="AU102" s="102"/>
      <c r="AV102" s="101">
        <v>100</v>
      </c>
      <c r="AW102" s="102">
        <v>64566.736020161363</v>
      </c>
      <c r="AX102" s="102">
        <v>47670.150872028156</v>
      </c>
      <c r="AY102" s="102">
        <v>34494.444582199678</v>
      </c>
      <c r="AZ102" s="102">
        <v>26648.422865463992</v>
      </c>
      <c r="BA102" s="102"/>
      <c r="BB102" s="102"/>
      <c r="BC102" s="102"/>
      <c r="BG102" s="110">
        <v>100</v>
      </c>
      <c r="BH102" s="33">
        <v>5716.1891877452053</v>
      </c>
      <c r="BI102" s="33">
        <v>7009.225464246575</v>
      </c>
    </row>
  </sheetData>
  <sheetProtection selectLockedCells="1" selectUn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A6A27-06A7-425F-9D5A-A4B3CBBE1735}">
  <sheetPr codeName="Hoja11"/>
  <dimension ref="A1:BI110"/>
  <sheetViews>
    <sheetView showGridLines="0" topLeftCell="AW1" zoomScale="90" zoomScaleNormal="90" workbookViewId="0">
      <pane ySplit="1" topLeftCell="A2" activePane="bottomLeft" state="frozen"/>
      <selection pane="bottomLeft" activeCell="C115" sqref="C115"/>
    </sheetView>
  </sheetViews>
  <sheetFormatPr baseColWidth="10" defaultColWidth="11.453125" defaultRowHeight="14.5"/>
  <cols>
    <col min="1" max="1" width="39" style="6" bestFit="1" customWidth="1"/>
    <col min="2" max="2" width="26.453125" style="6" bestFit="1" customWidth="1"/>
    <col min="3" max="3" width="28.36328125" style="6" bestFit="1" customWidth="1"/>
    <col min="4" max="4" width="27.81640625" hidden="1" customWidth="1"/>
    <col min="5" max="5" width="11.453125" hidden="1" customWidth="1"/>
    <col min="6" max="6" width="17" hidden="1" customWidth="1"/>
    <col min="7" max="9" width="14.453125" hidden="1" customWidth="1"/>
    <col min="10" max="10" width="11.453125" hidden="1" customWidth="1"/>
    <col min="11" max="14" width="16.81640625" hidden="1" customWidth="1"/>
    <col min="15" max="15" width="25.1796875" hidden="1" customWidth="1"/>
    <col min="16" max="16" width="0" hidden="1" customWidth="1"/>
    <col min="17" max="17" width="17" hidden="1" customWidth="1"/>
    <col min="18" max="18" width="0" hidden="1" customWidth="1"/>
    <col min="19" max="20" width="14.81640625" hidden="1" customWidth="1"/>
    <col min="21" max="21" width="0" hidden="1" customWidth="1"/>
    <col min="22" max="22" width="17" hidden="1" customWidth="1"/>
    <col min="23" max="23" width="0" hidden="1" customWidth="1"/>
    <col min="24" max="26" width="13.81640625" hidden="1" customWidth="1"/>
    <col min="27" max="27" width="27.81640625" hidden="1" customWidth="1"/>
    <col min="28" max="28" width="0" hidden="1" customWidth="1"/>
    <col min="29" max="29" width="17" hidden="1" customWidth="1"/>
    <col min="30" max="32" width="14.453125" hidden="1" customWidth="1"/>
    <col min="33" max="33" width="0" hidden="1" customWidth="1"/>
    <col min="34" max="38" width="16.81640625" hidden="1" customWidth="1"/>
    <col min="39" max="39" width="27.81640625" style="6" customWidth="1"/>
    <col min="40" max="40" width="11.453125" style="6"/>
    <col min="41" max="41" width="17" style="6" customWidth="1"/>
    <col min="42" max="44" width="14.453125" style="6" customWidth="1"/>
    <col min="45" max="45" width="11.453125" style="6"/>
    <col min="46" max="49" width="16.81640625" style="6" customWidth="1"/>
    <col min="50" max="57" width="11.453125" style="6"/>
    <col min="58" max="58" width="43.08984375" style="6" bestFit="1" customWidth="1"/>
    <col min="59" max="59" width="11.453125" style="6"/>
    <col min="60" max="61" width="15.6328125" style="6" customWidth="1"/>
    <col min="62" max="16384" width="11.453125" style="6"/>
  </cols>
  <sheetData>
    <row r="1" spans="1:61" ht="37.5" customHeight="1">
      <c r="A1"/>
      <c r="B1"/>
      <c r="C1"/>
      <c r="AM1" s="39" t="s">
        <v>47</v>
      </c>
      <c r="AN1" s="99" t="s">
        <v>26</v>
      </c>
      <c r="AO1" s="100" t="s">
        <v>73</v>
      </c>
      <c r="AP1" s="100" t="s">
        <v>5</v>
      </c>
      <c r="AQ1" s="100" t="s">
        <v>7</v>
      </c>
      <c r="AR1" s="100" t="s">
        <v>9</v>
      </c>
      <c r="AS1" s="100" t="s">
        <v>56</v>
      </c>
      <c r="AT1" s="100" t="s">
        <v>57</v>
      </c>
      <c r="AU1" s="100" t="s">
        <v>58</v>
      </c>
      <c r="AV1" s="99" t="s">
        <v>27</v>
      </c>
      <c r="AW1" s="100" t="s">
        <v>73</v>
      </c>
      <c r="AX1" s="100" t="s">
        <v>5</v>
      </c>
      <c r="AY1" s="100" t="s">
        <v>7</v>
      </c>
      <c r="AZ1" s="100" t="s">
        <v>9</v>
      </c>
      <c r="BA1" s="100" t="s">
        <v>56</v>
      </c>
      <c r="BB1" s="100" t="s">
        <v>57</v>
      </c>
      <c r="BC1" s="100" t="s">
        <v>58</v>
      </c>
      <c r="BF1" s="109" t="s">
        <v>74</v>
      </c>
      <c r="BG1" s="18" t="s">
        <v>26</v>
      </c>
      <c r="BH1" s="19" t="s">
        <v>75</v>
      </c>
      <c r="BI1" s="19" t="s">
        <v>76</v>
      </c>
    </row>
    <row r="2" spans="1:61" ht="15" customHeight="1">
      <c r="A2"/>
      <c r="B2"/>
      <c r="C2"/>
      <c r="AM2" s="34"/>
      <c r="AN2" s="101">
        <v>0</v>
      </c>
      <c r="AO2" s="102">
        <v>8448.2925740666033</v>
      </c>
      <c r="AP2" s="102">
        <v>3572.3737154012101</v>
      </c>
      <c r="AQ2" s="102">
        <v>2524.5874293597467</v>
      </c>
      <c r="AR2" s="102">
        <v>2285.3291435707511</v>
      </c>
      <c r="AS2" s="102">
        <v>2418.9567220668091</v>
      </c>
      <c r="AT2" s="102">
        <v>2024.0250123416158</v>
      </c>
      <c r="AU2" s="102">
        <v>1727.8262300477209</v>
      </c>
      <c r="AV2" s="101">
        <v>0</v>
      </c>
      <c r="AW2" s="102">
        <v>6534.2262877546382</v>
      </c>
      <c r="AX2" s="102">
        <v>3357.8662867628004</v>
      </c>
      <c r="AY2" s="102">
        <v>2466.8354293417128</v>
      </c>
      <c r="AZ2" s="102">
        <v>2285.3291435707511</v>
      </c>
      <c r="BA2" s="102">
        <v>2418.9567220668091</v>
      </c>
      <c r="BB2" s="102">
        <v>2024.0250123416158</v>
      </c>
      <c r="BC2" s="102">
        <v>1727.8262300477209</v>
      </c>
      <c r="BF2" s="34"/>
      <c r="BG2" s="110">
        <v>0</v>
      </c>
      <c r="BH2" s="33">
        <v>313.0116634241096</v>
      </c>
      <c r="BI2" s="33">
        <v>721.97630716109586</v>
      </c>
    </row>
    <row r="3" spans="1:61" ht="15" customHeight="1">
      <c r="A3"/>
      <c r="B3"/>
      <c r="C3"/>
      <c r="AM3" s="34"/>
      <c r="AN3" s="101">
        <v>1</v>
      </c>
      <c r="AO3" s="102">
        <v>8448.2925740666033</v>
      </c>
      <c r="AP3" s="102">
        <v>3572.3737154012101</v>
      </c>
      <c r="AQ3" s="102">
        <v>2524.5874293597467</v>
      </c>
      <c r="AR3" s="102">
        <v>2285.3291435707511</v>
      </c>
      <c r="AS3" s="102">
        <v>2418.9567220668091</v>
      </c>
      <c r="AT3" s="102">
        <v>2024.0250123416158</v>
      </c>
      <c r="AU3" s="102">
        <v>1727.8262300477209</v>
      </c>
      <c r="AV3" s="101">
        <v>1</v>
      </c>
      <c r="AW3" s="102">
        <v>6534.2262877546382</v>
      </c>
      <c r="AX3" s="102">
        <v>3357.8662867628004</v>
      </c>
      <c r="AY3" s="102">
        <v>2466.8354293417128</v>
      </c>
      <c r="AZ3" s="102">
        <v>2285.3291435707511</v>
      </c>
      <c r="BA3" s="102">
        <v>2418.9567220668091</v>
      </c>
      <c r="BB3" s="102">
        <v>2024.0250123416158</v>
      </c>
      <c r="BC3" s="102">
        <v>1727.8262300477209</v>
      </c>
      <c r="BF3" s="34"/>
      <c r="BG3" s="110">
        <v>1</v>
      </c>
      <c r="BH3" s="33">
        <v>313.0116634241096</v>
      </c>
      <c r="BI3" s="33">
        <v>721.97630716109586</v>
      </c>
    </row>
    <row r="4" spans="1:61">
      <c r="A4"/>
      <c r="B4"/>
      <c r="C4"/>
      <c r="AN4" s="101">
        <v>2</v>
      </c>
      <c r="AO4" s="102">
        <v>8448.2925740666033</v>
      </c>
      <c r="AP4" s="102">
        <v>3572.3737154012101</v>
      </c>
      <c r="AQ4" s="102">
        <v>2524.5874293597467</v>
      </c>
      <c r="AR4" s="102">
        <v>2285.3291435707511</v>
      </c>
      <c r="AS4" s="102">
        <v>2418.9567220668091</v>
      </c>
      <c r="AT4" s="102">
        <v>2024.0250123416158</v>
      </c>
      <c r="AU4" s="102">
        <v>1727.8262300477209</v>
      </c>
      <c r="AV4" s="101">
        <v>2</v>
      </c>
      <c r="AW4" s="102">
        <v>6534.2262877546382</v>
      </c>
      <c r="AX4" s="102">
        <v>3357.8662867628004</v>
      </c>
      <c r="AY4" s="102">
        <v>2466.8354293417128</v>
      </c>
      <c r="AZ4" s="102">
        <v>2285.3291435707511</v>
      </c>
      <c r="BA4" s="102">
        <v>2418.9567220668091</v>
      </c>
      <c r="BB4" s="102">
        <v>2024.0250123416158</v>
      </c>
      <c r="BC4" s="102">
        <v>1727.8262300477209</v>
      </c>
      <c r="BG4" s="110">
        <v>2</v>
      </c>
      <c r="BH4" s="33">
        <v>313.0116634241096</v>
      </c>
      <c r="BI4" s="33">
        <v>721.97630716109586</v>
      </c>
    </row>
    <row r="5" spans="1:61">
      <c r="A5"/>
      <c r="B5"/>
      <c r="C5"/>
      <c r="AN5" s="101">
        <v>3</v>
      </c>
      <c r="AO5" s="102">
        <v>8448.2925740666033</v>
      </c>
      <c r="AP5" s="102">
        <v>3572.3737154012101</v>
      </c>
      <c r="AQ5" s="102">
        <v>2524.5874293597467</v>
      </c>
      <c r="AR5" s="102">
        <v>2285.3291435707511</v>
      </c>
      <c r="AS5" s="102">
        <v>2418.9567220668091</v>
      </c>
      <c r="AT5" s="102">
        <v>2024.0250123416158</v>
      </c>
      <c r="AU5" s="102">
        <v>1727.8262300477209</v>
      </c>
      <c r="AV5" s="101">
        <v>3</v>
      </c>
      <c r="AW5" s="102">
        <v>6534.2262877546382</v>
      </c>
      <c r="AX5" s="102">
        <v>3357.8662867628004</v>
      </c>
      <c r="AY5" s="102">
        <v>2466.8354293417128</v>
      </c>
      <c r="AZ5" s="102">
        <v>2285.3291435707511</v>
      </c>
      <c r="BA5" s="102">
        <v>2418.9567220668091</v>
      </c>
      <c r="BB5" s="102">
        <v>2024.0250123416158</v>
      </c>
      <c r="BC5" s="102">
        <v>1727.8262300477209</v>
      </c>
      <c r="BG5" s="110">
        <v>3</v>
      </c>
      <c r="BH5" s="33">
        <v>313.0116634241096</v>
      </c>
      <c r="BI5" s="33">
        <v>721.97630716109586</v>
      </c>
    </row>
    <row r="6" spans="1:61">
      <c r="A6"/>
      <c r="B6"/>
      <c r="C6"/>
      <c r="AM6" s="27"/>
      <c r="AN6" s="101">
        <v>4</v>
      </c>
      <c r="AO6" s="102">
        <v>8448.2925740666033</v>
      </c>
      <c r="AP6" s="102">
        <v>3572.3737154012101</v>
      </c>
      <c r="AQ6" s="102">
        <v>2524.5874293597467</v>
      </c>
      <c r="AR6" s="102">
        <v>2285.3291435707511</v>
      </c>
      <c r="AS6" s="102">
        <v>2418.9567220668091</v>
      </c>
      <c r="AT6" s="102">
        <v>2024.0250123416158</v>
      </c>
      <c r="AU6" s="102">
        <v>1727.8262300477209</v>
      </c>
      <c r="AV6" s="101">
        <v>4</v>
      </c>
      <c r="AW6" s="102">
        <v>6534.2262877546382</v>
      </c>
      <c r="AX6" s="102">
        <v>3357.8662867628004</v>
      </c>
      <c r="AY6" s="102">
        <v>2466.8354293417128</v>
      </c>
      <c r="AZ6" s="102">
        <v>2285.3291435707511</v>
      </c>
      <c r="BA6" s="102">
        <v>2418.9567220668091</v>
      </c>
      <c r="BB6" s="102">
        <v>2024.0250123416158</v>
      </c>
      <c r="BC6" s="102">
        <v>1727.8262300477209</v>
      </c>
      <c r="BF6" s="27"/>
      <c r="BG6" s="110">
        <v>4</v>
      </c>
      <c r="BH6" s="33">
        <v>313.0116634241096</v>
      </c>
      <c r="BI6" s="33">
        <v>721.97630716109586</v>
      </c>
    </row>
    <row r="7" spans="1:61">
      <c r="A7"/>
      <c r="B7"/>
      <c r="C7"/>
      <c r="AN7" s="101">
        <v>5</v>
      </c>
      <c r="AO7" s="102">
        <v>8448.2925740666033</v>
      </c>
      <c r="AP7" s="102">
        <v>3572.3737154012101</v>
      </c>
      <c r="AQ7" s="102">
        <v>2524.5874293597467</v>
      </c>
      <c r="AR7" s="102">
        <v>2285.3291435707511</v>
      </c>
      <c r="AS7" s="102">
        <v>2418.9567220668091</v>
      </c>
      <c r="AT7" s="102">
        <v>2024.0250123416158</v>
      </c>
      <c r="AU7" s="102">
        <v>1727.8262300477209</v>
      </c>
      <c r="AV7" s="101">
        <v>5</v>
      </c>
      <c r="AW7" s="102">
        <v>6534.2262877546382</v>
      </c>
      <c r="AX7" s="102">
        <v>3357.8662867628004</v>
      </c>
      <c r="AY7" s="102">
        <v>2466.8354293417128</v>
      </c>
      <c r="AZ7" s="102">
        <v>2285.3291435707511</v>
      </c>
      <c r="BA7" s="102">
        <v>2418.9567220668091</v>
      </c>
      <c r="BB7" s="102">
        <v>2024.0250123416158</v>
      </c>
      <c r="BC7" s="102">
        <v>1727.8262300477209</v>
      </c>
      <c r="BG7" s="110">
        <v>5</v>
      </c>
      <c r="BH7" s="33">
        <v>313.0116634241096</v>
      </c>
      <c r="BI7" s="33">
        <v>721.97630716109586</v>
      </c>
    </row>
    <row r="8" spans="1:61">
      <c r="AN8" s="101">
        <v>6</v>
      </c>
      <c r="AO8" s="102">
        <v>8448.2925740666033</v>
      </c>
      <c r="AP8" s="102">
        <v>3572.3737154012101</v>
      </c>
      <c r="AQ8" s="102">
        <v>2524.5874293597467</v>
      </c>
      <c r="AR8" s="102">
        <v>2285.3291435707511</v>
      </c>
      <c r="AS8" s="102">
        <v>2418.9567220668091</v>
      </c>
      <c r="AT8" s="102">
        <v>2024.0250123416158</v>
      </c>
      <c r="AU8" s="102">
        <v>1727.8262300477209</v>
      </c>
      <c r="AV8" s="101">
        <v>6</v>
      </c>
      <c r="AW8" s="102">
        <v>6534.2262877546382</v>
      </c>
      <c r="AX8" s="102">
        <v>3357.8662867628004</v>
      </c>
      <c r="AY8" s="102">
        <v>2466.8354293417128</v>
      </c>
      <c r="AZ8" s="102">
        <v>2285.3291435707511</v>
      </c>
      <c r="BA8" s="102">
        <v>2418.9567220668091</v>
      </c>
      <c r="BB8" s="102">
        <v>2024.0250123416158</v>
      </c>
      <c r="BC8" s="102">
        <v>1727.8262300477209</v>
      </c>
      <c r="BG8" s="110">
        <v>6</v>
      </c>
      <c r="BH8" s="33">
        <v>313.0116634241096</v>
      </c>
      <c r="BI8" s="33">
        <v>721.97630716109586</v>
      </c>
    </row>
    <row r="9" spans="1:61">
      <c r="AN9" s="101">
        <v>7</v>
      </c>
      <c r="AO9" s="102">
        <v>8448.2925740666033</v>
      </c>
      <c r="AP9" s="102">
        <v>3572.3737154012101</v>
      </c>
      <c r="AQ9" s="102">
        <v>2524.5874293597467</v>
      </c>
      <c r="AR9" s="102">
        <v>2285.3291435707511</v>
      </c>
      <c r="AS9" s="102">
        <v>2418.9567220668091</v>
      </c>
      <c r="AT9" s="102">
        <v>2024.0250123416158</v>
      </c>
      <c r="AU9" s="102">
        <v>1727.8262300477209</v>
      </c>
      <c r="AV9" s="101">
        <v>7</v>
      </c>
      <c r="AW9" s="102">
        <v>6534.2262877546382</v>
      </c>
      <c r="AX9" s="102">
        <v>3357.8662867628004</v>
      </c>
      <c r="AY9" s="102">
        <v>2466.8354293417128</v>
      </c>
      <c r="AZ9" s="102">
        <v>2285.3291435707511</v>
      </c>
      <c r="BA9" s="102">
        <v>2418.9567220668091</v>
      </c>
      <c r="BB9" s="102">
        <v>2024.0250123416158</v>
      </c>
      <c r="BC9" s="102">
        <v>1727.8262300477209</v>
      </c>
      <c r="BG9" s="110">
        <v>7</v>
      </c>
      <c r="BH9" s="33">
        <v>313.0116634241096</v>
      </c>
      <c r="BI9" s="33">
        <v>721.97630716109586</v>
      </c>
    </row>
    <row r="10" spans="1:61">
      <c r="A10"/>
      <c r="B10"/>
      <c r="AN10" s="101">
        <v>8</v>
      </c>
      <c r="AO10" s="102">
        <v>8448.2925740666033</v>
      </c>
      <c r="AP10" s="102">
        <v>3572.3737154012101</v>
      </c>
      <c r="AQ10" s="102">
        <v>2524.5874293597467</v>
      </c>
      <c r="AR10" s="102">
        <v>2285.3291435707511</v>
      </c>
      <c r="AS10" s="102">
        <v>2418.9567220668091</v>
      </c>
      <c r="AT10" s="102">
        <v>2024.0250123416158</v>
      </c>
      <c r="AU10" s="102">
        <v>1727.8262300477209</v>
      </c>
      <c r="AV10" s="101">
        <v>8</v>
      </c>
      <c r="AW10" s="102">
        <v>6534.2262877546382</v>
      </c>
      <c r="AX10" s="102">
        <v>3357.8662867628004</v>
      </c>
      <c r="AY10" s="102">
        <v>2466.8354293417128</v>
      </c>
      <c r="AZ10" s="102">
        <v>2285.3291435707511</v>
      </c>
      <c r="BA10" s="102">
        <v>2418.9567220668091</v>
      </c>
      <c r="BB10" s="102">
        <v>2024.0250123416158</v>
      </c>
      <c r="BC10" s="102">
        <v>1727.8262300477209</v>
      </c>
      <c r="BG10" s="110">
        <v>8</v>
      </c>
      <c r="BH10" s="33">
        <v>313.0116634241096</v>
      </c>
      <c r="BI10" s="33">
        <v>721.97630716109586</v>
      </c>
    </row>
    <row r="11" spans="1:61">
      <c r="A11"/>
      <c r="B11"/>
      <c r="AN11" s="101">
        <v>9</v>
      </c>
      <c r="AO11" s="102">
        <v>8448.2925740666033</v>
      </c>
      <c r="AP11" s="102">
        <v>3572.3737154012101</v>
      </c>
      <c r="AQ11" s="102">
        <v>2524.5874293597467</v>
      </c>
      <c r="AR11" s="102">
        <v>2285.3291435707511</v>
      </c>
      <c r="AS11" s="102">
        <v>2418.9567220668091</v>
      </c>
      <c r="AT11" s="102">
        <v>2024.0250123416158</v>
      </c>
      <c r="AU11" s="102">
        <v>1727.8262300477209</v>
      </c>
      <c r="AV11" s="101">
        <v>9</v>
      </c>
      <c r="AW11" s="102">
        <v>6534.2262877546382</v>
      </c>
      <c r="AX11" s="102">
        <v>3357.8662867628004</v>
      </c>
      <c r="AY11" s="102">
        <v>2466.8354293417128</v>
      </c>
      <c r="AZ11" s="102">
        <v>2285.3291435707511</v>
      </c>
      <c r="BA11" s="102">
        <v>2418.9567220668091</v>
      </c>
      <c r="BB11" s="102">
        <v>2024.0250123416158</v>
      </c>
      <c r="BC11" s="102">
        <v>1727.8262300477209</v>
      </c>
      <c r="BG11" s="110">
        <v>9</v>
      </c>
      <c r="BH11" s="33">
        <v>313.0116634241096</v>
      </c>
      <c r="BI11" s="33">
        <v>721.97630716109586</v>
      </c>
    </row>
    <row r="12" spans="1:61">
      <c r="A12"/>
      <c r="B12"/>
      <c r="AN12" s="101">
        <v>10</v>
      </c>
      <c r="AO12" s="102">
        <v>8448.2925740666033</v>
      </c>
      <c r="AP12" s="102">
        <v>3572.3737154012101</v>
      </c>
      <c r="AQ12" s="102">
        <v>2524.5874293597467</v>
      </c>
      <c r="AR12" s="102">
        <v>2285.3291435707511</v>
      </c>
      <c r="AS12" s="102">
        <v>2418.9567220668091</v>
      </c>
      <c r="AT12" s="102">
        <v>2024.0250123416158</v>
      </c>
      <c r="AU12" s="102">
        <v>1727.8262300477209</v>
      </c>
      <c r="AV12" s="101">
        <v>10</v>
      </c>
      <c r="AW12" s="102">
        <v>6534.2262877546382</v>
      </c>
      <c r="AX12" s="102">
        <v>3357.8662867628004</v>
      </c>
      <c r="AY12" s="102">
        <v>2466.8354293417128</v>
      </c>
      <c r="AZ12" s="102">
        <v>2285.3291435707511</v>
      </c>
      <c r="BA12" s="102">
        <v>2418.9567220668091</v>
      </c>
      <c r="BB12" s="102">
        <v>2024.0250123416158</v>
      </c>
      <c r="BC12" s="102">
        <v>1727.8262300477209</v>
      </c>
      <c r="BG12" s="110">
        <v>10</v>
      </c>
      <c r="BH12" s="33">
        <v>313.0116634241096</v>
      </c>
      <c r="BI12" s="33">
        <v>721.97630716109586</v>
      </c>
    </row>
    <row r="13" spans="1:61">
      <c r="A13" s="36" t="s">
        <v>69</v>
      </c>
      <c r="B13"/>
      <c r="AN13" s="101">
        <v>11</v>
      </c>
      <c r="AO13" s="102">
        <v>8448.2925740666033</v>
      </c>
      <c r="AP13" s="102">
        <v>3572.3737154012101</v>
      </c>
      <c r="AQ13" s="102">
        <v>2524.5874293597467</v>
      </c>
      <c r="AR13" s="102">
        <v>2285.3291435707511</v>
      </c>
      <c r="AS13" s="102">
        <v>2418.9567220668091</v>
      </c>
      <c r="AT13" s="102">
        <v>2024.0250123416158</v>
      </c>
      <c r="AU13" s="102">
        <v>1727.8262300477209</v>
      </c>
      <c r="AV13" s="101">
        <v>11</v>
      </c>
      <c r="AW13" s="102">
        <v>6534.2262877546382</v>
      </c>
      <c r="AX13" s="102">
        <v>3357.8662867628004</v>
      </c>
      <c r="AY13" s="102">
        <v>2466.8354293417128</v>
      </c>
      <c r="AZ13" s="102">
        <v>2285.3291435707511</v>
      </c>
      <c r="BA13" s="102">
        <v>2418.9567220668091</v>
      </c>
      <c r="BB13" s="102">
        <v>2024.0250123416158</v>
      </c>
      <c r="BC13" s="102">
        <v>1727.8262300477209</v>
      </c>
      <c r="BG13" s="110">
        <v>11</v>
      </c>
      <c r="BH13" s="33">
        <v>313.0116634241096</v>
      </c>
      <c r="BI13" s="33">
        <v>721.97630716109586</v>
      </c>
    </row>
    <row r="14" spans="1:61">
      <c r="A14" s="36" t="s">
        <v>70</v>
      </c>
      <c r="B14"/>
      <c r="AN14" s="101">
        <v>12</v>
      </c>
      <c r="AO14" s="102">
        <v>8448.2925740666033</v>
      </c>
      <c r="AP14" s="102">
        <v>3572.3737154012101</v>
      </c>
      <c r="AQ14" s="102">
        <v>2524.5874293597467</v>
      </c>
      <c r="AR14" s="102">
        <v>2285.3291435707511</v>
      </c>
      <c r="AS14" s="102">
        <v>2418.9567220668091</v>
      </c>
      <c r="AT14" s="102">
        <v>2024.0250123416158</v>
      </c>
      <c r="AU14" s="102">
        <v>1727.8262300477209</v>
      </c>
      <c r="AV14" s="101">
        <v>12</v>
      </c>
      <c r="AW14" s="102">
        <v>6534.2262877546382</v>
      </c>
      <c r="AX14" s="102">
        <v>3357.8662867628004</v>
      </c>
      <c r="AY14" s="102">
        <v>2466.8354293417128</v>
      </c>
      <c r="AZ14" s="102">
        <v>2285.3291435707511</v>
      </c>
      <c r="BA14" s="102">
        <v>2418.9567220668091</v>
      </c>
      <c r="BB14" s="102">
        <v>2024.0250123416158</v>
      </c>
      <c r="BC14" s="102">
        <v>1727.8262300477209</v>
      </c>
      <c r="BG14" s="110">
        <v>12</v>
      </c>
      <c r="BH14" s="33">
        <v>313.0116634241096</v>
      </c>
      <c r="BI14" s="33">
        <v>721.97630716109586</v>
      </c>
    </row>
    <row r="15" spans="1:61">
      <c r="A15" s="36" t="s">
        <v>71</v>
      </c>
      <c r="B15"/>
      <c r="AN15" s="101">
        <v>13</v>
      </c>
      <c r="AO15" s="102">
        <v>8448.2925740666033</v>
      </c>
      <c r="AP15" s="102">
        <v>3572.3737154012101</v>
      </c>
      <c r="AQ15" s="102">
        <v>2524.5874293597467</v>
      </c>
      <c r="AR15" s="102">
        <v>2285.3291435707511</v>
      </c>
      <c r="AS15" s="102">
        <v>2418.9567220668091</v>
      </c>
      <c r="AT15" s="102">
        <v>2024.0250123416158</v>
      </c>
      <c r="AU15" s="102">
        <v>1727.8262300477209</v>
      </c>
      <c r="AV15" s="101">
        <v>13</v>
      </c>
      <c r="AW15" s="102">
        <v>6534.2262877546382</v>
      </c>
      <c r="AX15" s="102">
        <v>3357.8662867628004</v>
      </c>
      <c r="AY15" s="102">
        <v>2466.8354293417128</v>
      </c>
      <c r="AZ15" s="102">
        <v>2285.3291435707511</v>
      </c>
      <c r="BA15" s="102">
        <v>2418.9567220668091</v>
      </c>
      <c r="BB15" s="102">
        <v>2024.0250123416158</v>
      </c>
      <c r="BC15" s="102">
        <v>1727.8262300477209</v>
      </c>
      <c r="BG15" s="110">
        <v>13</v>
      </c>
      <c r="BH15" s="33">
        <v>313.0116634241096</v>
      </c>
      <c r="BI15" s="33">
        <v>721.97630716109586</v>
      </c>
    </row>
    <row r="16" spans="1:61">
      <c r="A16" s="36" t="s">
        <v>72</v>
      </c>
      <c r="AN16" s="101">
        <v>14</v>
      </c>
      <c r="AO16" s="102">
        <v>8448.2925740666033</v>
      </c>
      <c r="AP16" s="102">
        <v>3572.3737154012101</v>
      </c>
      <c r="AQ16" s="102">
        <v>2524.5874293597467</v>
      </c>
      <c r="AR16" s="102">
        <v>2285.3291435707511</v>
      </c>
      <c r="AS16" s="102">
        <v>2418.9567220668091</v>
      </c>
      <c r="AT16" s="102">
        <v>2024.0250123416158</v>
      </c>
      <c r="AU16" s="102">
        <v>1727.8262300477209</v>
      </c>
      <c r="AV16" s="101">
        <v>14</v>
      </c>
      <c r="AW16" s="102">
        <v>6534.2262877546382</v>
      </c>
      <c r="AX16" s="102">
        <v>3357.8662867628004</v>
      </c>
      <c r="AY16" s="102">
        <v>2466.8354293417128</v>
      </c>
      <c r="AZ16" s="102">
        <v>2285.3291435707511</v>
      </c>
      <c r="BA16" s="102">
        <v>2418.9567220668091</v>
      </c>
      <c r="BB16" s="102">
        <v>2024.0250123416158</v>
      </c>
      <c r="BC16" s="102">
        <v>1727.8262300477209</v>
      </c>
      <c r="BG16" s="110">
        <v>14</v>
      </c>
      <c r="BH16" s="33">
        <v>313.0116634241096</v>
      </c>
      <c r="BI16" s="33">
        <v>721.97630716109586</v>
      </c>
    </row>
    <row r="17" spans="1:61">
      <c r="A17"/>
      <c r="B17"/>
      <c r="AN17" s="101">
        <v>15</v>
      </c>
      <c r="AO17" s="102">
        <v>8448.2925740666033</v>
      </c>
      <c r="AP17" s="102">
        <v>3572.3737154012101</v>
      </c>
      <c r="AQ17" s="102">
        <v>2524.5874293597467</v>
      </c>
      <c r="AR17" s="102">
        <v>2285.3291435707511</v>
      </c>
      <c r="AS17" s="102">
        <v>2418.9567220668091</v>
      </c>
      <c r="AT17" s="102">
        <v>2024.0250123416158</v>
      </c>
      <c r="AU17" s="102">
        <v>1727.8262300477209</v>
      </c>
      <c r="AV17" s="101">
        <v>15</v>
      </c>
      <c r="AW17" s="102">
        <v>6534.2262877546382</v>
      </c>
      <c r="AX17" s="102">
        <v>3357.8662867628004</v>
      </c>
      <c r="AY17" s="102">
        <v>2466.8354293417128</v>
      </c>
      <c r="AZ17" s="102">
        <v>2285.3291435707511</v>
      </c>
      <c r="BA17" s="102">
        <v>2418.9567220668091</v>
      </c>
      <c r="BB17" s="102">
        <v>2024.0250123416158</v>
      </c>
      <c r="BC17" s="102">
        <v>1727.8262300477209</v>
      </c>
      <c r="BG17" s="110">
        <v>15</v>
      </c>
      <c r="BH17" s="33">
        <v>313.0116634241096</v>
      </c>
      <c r="BI17" s="33">
        <v>721.97630716109586</v>
      </c>
    </row>
    <row r="18" spans="1:61">
      <c r="A18"/>
      <c r="B18"/>
      <c r="AM18" s="28"/>
      <c r="AN18" s="101">
        <v>16</v>
      </c>
      <c r="AO18" s="102">
        <v>8448.2925740666033</v>
      </c>
      <c r="AP18" s="102">
        <v>3572.3737154012101</v>
      </c>
      <c r="AQ18" s="102">
        <v>2524.5874293597467</v>
      </c>
      <c r="AR18" s="102">
        <v>2285.3291435707511</v>
      </c>
      <c r="AS18" s="102">
        <v>2418.9567220668091</v>
      </c>
      <c r="AT18" s="102">
        <v>2024.0250123416158</v>
      </c>
      <c r="AU18" s="102">
        <v>1727.8262300477209</v>
      </c>
      <c r="AV18" s="101">
        <v>16</v>
      </c>
      <c r="AW18" s="102">
        <v>6534.2262877546382</v>
      </c>
      <c r="AX18" s="102">
        <v>3357.8662867628004</v>
      </c>
      <c r="AY18" s="102">
        <v>2466.8354293417128</v>
      </c>
      <c r="AZ18" s="102">
        <v>2285.3291435707511</v>
      </c>
      <c r="BA18" s="102">
        <v>2418.9567220668091</v>
      </c>
      <c r="BB18" s="102">
        <v>2024.0250123416158</v>
      </c>
      <c r="BC18" s="102">
        <v>1727.8262300477209</v>
      </c>
      <c r="BF18" s="28"/>
      <c r="BG18" s="110">
        <v>16</v>
      </c>
      <c r="BH18" s="33">
        <v>313.0116634241096</v>
      </c>
      <c r="BI18" s="33">
        <v>721.97630716109586</v>
      </c>
    </row>
    <row r="19" spans="1:61">
      <c r="A19"/>
      <c r="B19"/>
      <c r="AN19" s="101">
        <v>17</v>
      </c>
      <c r="AO19" s="102">
        <v>8448.2925740666033</v>
      </c>
      <c r="AP19" s="102">
        <v>3572.3737154012101</v>
      </c>
      <c r="AQ19" s="102">
        <v>2524.5874293597467</v>
      </c>
      <c r="AR19" s="102">
        <v>2285.3291435707511</v>
      </c>
      <c r="AS19" s="102">
        <v>2418.9567220668091</v>
      </c>
      <c r="AT19" s="102">
        <v>2024.0250123416158</v>
      </c>
      <c r="AU19" s="102">
        <v>1727.8262300477209</v>
      </c>
      <c r="AV19" s="101">
        <v>17</v>
      </c>
      <c r="AW19" s="102">
        <v>6534.2262877546382</v>
      </c>
      <c r="AX19" s="102">
        <v>3357.8662867628004</v>
      </c>
      <c r="AY19" s="102">
        <v>2466.8354293417128</v>
      </c>
      <c r="AZ19" s="102">
        <v>2285.3291435707511</v>
      </c>
      <c r="BA19" s="102">
        <v>2418.9567220668091</v>
      </c>
      <c r="BB19" s="102">
        <v>2024.0250123416158</v>
      </c>
      <c r="BC19" s="102">
        <v>1727.8262300477209</v>
      </c>
      <c r="BG19" s="110">
        <v>17</v>
      </c>
      <c r="BH19" s="33">
        <v>313.0116634241096</v>
      </c>
      <c r="BI19" s="33">
        <v>721.97630716109586</v>
      </c>
    </row>
    <row r="20" spans="1:61">
      <c r="A20"/>
      <c r="B20"/>
      <c r="AN20" s="101">
        <v>18</v>
      </c>
      <c r="AO20" s="102">
        <v>8629.798859837565</v>
      </c>
      <c r="AP20" s="102">
        <v>3613.6251439855196</v>
      </c>
      <c r="AQ20" s="102">
        <v>2549.3382865103326</v>
      </c>
      <c r="AR20" s="102">
        <v>2326.580572155061</v>
      </c>
      <c r="AS20" s="102">
        <v>2468.3231857824585</v>
      </c>
      <c r="AT20" s="102">
        <v>2073.3914760572652</v>
      </c>
      <c r="AU20" s="102">
        <v>1727.8262300477209</v>
      </c>
      <c r="AV20" s="101">
        <v>18</v>
      </c>
      <c r="AW20" s="102">
        <v>6583.7280020558092</v>
      </c>
      <c r="AX20" s="102">
        <v>3399.1177153471094</v>
      </c>
      <c r="AY20" s="102">
        <v>2532.83771507661</v>
      </c>
      <c r="AZ20" s="102">
        <v>2326.580572155061</v>
      </c>
      <c r="BA20" s="102">
        <v>2468.3231857824585</v>
      </c>
      <c r="BB20" s="102">
        <v>2073.3914760572652</v>
      </c>
      <c r="BC20" s="102">
        <v>1727.8262300477209</v>
      </c>
      <c r="BG20" s="110">
        <v>18</v>
      </c>
      <c r="BH20" s="33">
        <v>313.0116634241096</v>
      </c>
      <c r="BI20" s="33">
        <v>721.97630716109586</v>
      </c>
    </row>
    <row r="21" spans="1:61">
      <c r="A21"/>
      <c r="B21"/>
      <c r="AN21" s="101">
        <v>19</v>
      </c>
      <c r="AO21" s="102">
        <v>8629.798859837565</v>
      </c>
      <c r="AP21" s="102">
        <v>3613.6251439855196</v>
      </c>
      <c r="AQ21" s="102">
        <v>2549.3382865103326</v>
      </c>
      <c r="AR21" s="102">
        <v>2326.580572155061</v>
      </c>
      <c r="AS21" s="102">
        <v>2468.3231857824585</v>
      </c>
      <c r="AT21" s="102">
        <v>2073.3914760572652</v>
      </c>
      <c r="AU21" s="102">
        <v>1727.8262300477209</v>
      </c>
      <c r="AV21" s="101">
        <v>19</v>
      </c>
      <c r="AW21" s="102">
        <v>6583.7280020558092</v>
      </c>
      <c r="AX21" s="102">
        <v>3399.1177153471094</v>
      </c>
      <c r="AY21" s="102">
        <v>2532.83771507661</v>
      </c>
      <c r="AZ21" s="102">
        <v>2326.580572155061</v>
      </c>
      <c r="BA21" s="102">
        <v>2468.3231857824585</v>
      </c>
      <c r="BB21" s="102">
        <v>2073.3914760572652</v>
      </c>
      <c r="BC21" s="102">
        <v>1727.8262300477209</v>
      </c>
      <c r="BG21" s="110">
        <v>19</v>
      </c>
      <c r="BH21" s="33">
        <v>330.71172775561644</v>
      </c>
      <c r="BI21" s="33">
        <v>751.78694178246576</v>
      </c>
    </row>
    <row r="22" spans="1:61">
      <c r="A22"/>
      <c r="B22"/>
      <c r="AM22" s="28"/>
      <c r="AN22" s="101">
        <v>20</v>
      </c>
      <c r="AO22" s="102">
        <v>8629.798859837565</v>
      </c>
      <c r="AP22" s="102">
        <v>3613.6251439855196</v>
      </c>
      <c r="AQ22" s="102">
        <v>2549.3382865103326</v>
      </c>
      <c r="AR22" s="102">
        <v>2326.580572155061</v>
      </c>
      <c r="AS22" s="102">
        <v>2468.3231857824585</v>
      </c>
      <c r="AT22" s="102">
        <v>2073.3914760572652</v>
      </c>
      <c r="AU22" s="102">
        <v>1727.8262300477209</v>
      </c>
      <c r="AV22" s="101">
        <v>20</v>
      </c>
      <c r="AW22" s="102">
        <v>6583.7280020558092</v>
      </c>
      <c r="AX22" s="102">
        <v>3399.1177153471094</v>
      </c>
      <c r="AY22" s="102">
        <v>2532.83771507661</v>
      </c>
      <c r="AZ22" s="102">
        <v>2326.580572155061</v>
      </c>
      <c r="BA22" s="102">
        <v>2468.3231857824585</v>
      </c>
      <c r="BB22" s="102">
        <v>2073.3914760572652</v>
      </c>
      <c r="BC22" s="102">
        <v>1727.8262300477209</v>
      </c>
      <c r="BF22" s="28"/>
      <c r="BG22" s="110">
        <v>20</v>
      </c>
      <c r="BH22" s="33">
        <v>330.71172775561644</v>
      </c>
      <c r="BI22" s="33">
        <v>781.5975763035616</v>
      </c>
    </row>
    <row r="23" spans="1:61">
      <c r="A23"/>
      <c r="B23"/>
      <c r="AN23" s="101">
        <v>21</v>
      </c>
      <c r="AO23" s="102">
        <v>8629.798859837565</v>
      </c>
      <c r="AP23" s="102">
        <v>3613.6251439855196</v>
      </c>
      <c r="AQ23" s="102">
        <v>2549.3382865103326</v>
      </c>
      <c r="AR23" s="102">
        <v>2326.580572155061</v>
      </c>
      <c r="AS23" s="102">
        <v>2468.3231857824585</v>
      </c>
      <c r="AT23" s="102">
        <v>2073.3914760572652</v>
      </c>
      <c r="AU23" s="102">
        <v>1727.8262300477209</v>
      </c>
      <c r="AV23" s="101">
        <v>21</v>
      </c>
      <c r="AW23" s="102">
        <v>6583.7280020558092</v>
      </c>
      <c r="AX23" s="102">
        <v>3399.1177153471094</v>
      </c>
      <c r="AY23" s="102">
        <v>2532.83771507661</v>
      </c>
      <c r="AZ23" s="102">
        <v>2326.580572155061</v>
      </c>
      <c r="BA23" s="102">
        <v>2468.3231857824585</v>
      </c>
      <c r="BB23" s="102">
        <v>2073.3914760572652</v>
      </c>
      <c r="BC23" s="102">
        <v>1727.8262300477209</v>
      </c>
      <c r="BG23" s="110">
        <v>21</v>
      </c>
      <c r="BH23" s="33">
        <v>330.71172775561644</v>
      </c>
      <c r="BI23" s="33">
        <v>812.3397933320548</v>
      </c>
    </row>
    <row r="24" spans="1:61">
      <c r="AN24" s="101">
        <v>22</v>
      </c>
      <c r="AO24" s="102">
        <v>8629.798859837565</v>
      </c>
      <c r="AP24" s="102">
        <v>3613.6251439855196</v>
      </c>
      <c r="AQ24" s="102">
        <v>2549.3382865103326</v>
      </c>
      <c r="AR24" s="102">
        <v>2326.580572155061</v>
      </c>
      <c r="AS24" s="102">
        <v>2468.3231857824585</v>
      </c>
      <c r="AT24" s="102">
        <v>2073.3914760572652</v>
      </c>
      <c r="AU24" s="102">
        <v>1727.8262300477209</v>
      </c>
      <c r="AV24" s="101">
        <v>22</v>
      </c>
      <c r="AW24" s="102">
        <v>6583.7280020558092</v>
      </c>
      <c r="AX24" s="102">
        <v>3399.1177153471094</v>
      </c>
      <c r="AY24" s="102">
        <v>2532.83771507661</v>
      </c>
      <c r="AZ24" s="102">
        <v>2326.580572155061</v>
      </c>
      <c r="BA24" s="102">
        <v>2468.3231857824585</v>
      </c>
      <c r="BB24" s="102">
        <v>2073.3914760572652</v>
      </c>
      <c r="BC24" s="102">
        <v>1727.8262300477209</v>
      </c>
      <c r="BG24" s="110">
        <v>22</v>
      </c>
      <c r="BH24" s="33">
        <v>330.71172775561644</v>
      </c>
      <c r="BI24" s="33">
        <v>842.1504279534247</v>
      </c>
    </row>
    <row r="25" spans="1:61">
      <c r="AN25" s="101">
        <v>23</v>
      </c>
      <c r="AO25" s="102">
        <v>8629.798859837565</v>
      </c>
      <c r="AP25" s="102">
        <v>3613.6251439855196</v>
      </c>
      <c r="AQ25" s="102">
        <v>2549.3382865103326</v>
      </c>
      <c r="AR25" s="102">
        <v>2326.580572155061</v>
      </c>
      <c r="AS25" s="102">
        <v>2468.3231857824585</v>
      </c>
      <c r="AT25" s="102">
        <v>2073.3914760572652</v>
      </c>
      <c r="AU25" s="102">
        <v>1727.8262300477209</v>
      </c>
      <c r="AV25" s="101">
        <v>23</v>
      </c>
      <c r="AW25" s="102">
        <v>6583.7280020558092</v>
      </c>
      <c r="AX25" s="102">
        <v>3399.1177153471094</v>
      </c>
      <c r="AY25" s="102">
        <v>2532.83771507661</v>
      </c>
      <c r="AZ25" s="102">
        <v>2326.580572155061</v>
      </c>
      <c r="BA25" s="102">
        <v>2468.3231857824585</v>
      </c>
      <c r="BB25" s="102">
        <v>2073.3914760572652</v>
      </c>
      <c r="BC25" s="102">
        <v>1727.8262300477209</v>
      </c>
      <c r="BG25" s="110">
        <v>23</v>
      </c>
      <c r="BH25" s="33">
        <v>330.71172775561644</v>
      </c>
      <c r="BI25" s="33">
        <v>902.70327950301373</v>
      </c>
    </row>
    <row r="26" spans="1:61">
      <c r="AN26" s="101">
        <v>24</v>
      </c>
      <c r="AO26" s="102">
        <v>8629.798859837565</v>
      </c>
      <c r="AP26" s="102">
        <v>3613.6251439855196</v>
      </c>
      <c r="AQ26" s="102">
        <v>2549.3382865103326</v>
      </c>
      <c r="AR26" s="102">
        <v>2326.580572155061</v>
      </c>
      <c r="AS26" s="102">
        <v>2468.3231857824585</v>
      </c>
      <c r="AT26" s="102">
        <v>2073.3914760572652</v>
      </c>
      <c r="AU26" s="102">
        <v>1727.8262300477209</v>
      </c>
      <c r="AV26" s="101">
        <v>24</v>
      </c>
      <c r="AW26" s="102">
        <v>6583.7280020558092</v>
      </c>
      <c r="AX26" s="102">
        <v>3399.1177153471094</v>
      </c>
      <c r="AY26" s="102">
        <v>2532.83771507661</v>
      </c>
      <c r="AZ26" s="102">
        <v>2326.580572155061</v>
      </c>
      <c r="BA26" s="102">
        <v>2468.3231857824585</v>
      </c>
      <c r="BB26" s="102">
        <v>2073.3914760572652</v>
      </c>
      <c r="BC26" s="102">
        <v>1727.8262300477209</v>
      </c>
      <c r="BF26" s="29"/>
      <c r="BG26" s="110">
        <v>24</v>
      </c>
      <c r="BH26" s="33">
        <v>330.71172775561644</v>
      </c>
      <c r="BI26" s="33">
        <v>962.32454874575342</v>
      </c>
    </row>
    <row r="27" spans="1:61">
      <c r="A27" s="15" t="s">
        <v>16</v>
      </c>
      <c r="AN27" s="101">
        <v>25</v>
      </c>
      <c r="AO27" s="102">
        <v>8629.798859837565</v>
      </c>
      <c r="AP27" s="102">
        <v>3613.6251439855196</v>
      </c>
      <c r="AQ27" s="102">
        <v>2549.3382865103326</v>
      </c>
      <c r="AR27" s="102">
        <v>2326.580572155061</v>
      </c>
      <c r="AS27" s="102">
        <v>2468.3231857824585</v>
      </c>
      <c r="AT27" s="102">
        <v>2073.3914760572652</v>
      </c>
      <c r="AU27" s="102">
        <v>1727.8262300477209</v>
      </c>
      <c r="AV27" s="101">
        <v>25</v>
      </c>
      <c r="AW27" s="102">
        <v>6583.7280020558092</v>
      </c>
      <c r="AX27" s="102">
        <v>3399.1177153471094</v>
      </c>
      <c r="AY27" s="102">
        <v>2532.83771507661</v>
      </c>
      <c r="AZ27" s="102">
        <v>2326.580572155061</v>
      </c>
      <c r="BA27" s="102">
        <v>2468.3231857824585</v>
      </c>
      <c r="BB27" s="102">
        <v>2073.3914760572652</v>
      </c>
      <c r="BC27" s="102">
        <v>1727.8262300477209</v>
      </c>
      <c r="BG27" s="110">
        <v>25</v>
      </c>
      <c r="BH27" s="33">
        <v>350.27495670082192</v>
      </c>
      <c r="BI27" s="33">
        <v>1022.8774002953425</v>
      </c>
    </row>
    <row r="28" spans="1:61">
      <c r="A28" s="15" t="s">
        <v>17</v>
      </c>
      <c r="AM28" s="29"/>
      <c r="AN28" s="101">
        <v>26</v>
      </c>
      <c r="AO28" s="102">
        <v>8654.549716988151</v>
      </c>
      <c r="AP28" s="102">
        <v>3762.1302868890339</v>
      </c>
      <c r="AQ28" s="102">
        <v>2763.8457151487423</v>
      </c>
      <c r="AR28" s="102">
        <v>2458.5851436248513</v>
      </c>
      <c r="AS28" s="102">
        <v>2537.4362349843673</v>
      </c>
      <c r="AT28" s="102">
        <v>2172.1244034885635</v>
      </c>
      <c r="AU28" s="102">
        <v>1826.5591574790192</v>
      </c>
      <c r="AV28" s="101">
        <v>26</v>
      </c>
      <c r="AW28" s="102">
        <v>7029.2434307663534</v>
      </c>
      <c r="AX28" s="102">
        <v>3654.8765725698295</v>
      </c>
      <c r="AY28" s="102">
        <v>2780.3462865824658</v>
      </c>
      <c r="AZ28" s="102">
        <v>2458.5851436248513</v>
      </c>
      <c r="BA28" s="102">
        <v>2537.4362349843673</v>
      </c>
      <c r="BB28" s="102">
        <v>2172.1244034885635</v>
      </c>
      <c r="BC28" s="102">
        <v>1826.5591574790192</v>
      </c>
      <c r="BF28" s="29"/>
      <c r="BG28" s="110">
        <v>26</v>
      </c>
      <c r="BH28" s="33">
        <v>391.26457930520553</v>
      </c>
      <c r="BI28" s="33">
        <v>1082.4986695380821</v>
      </c>
    </row>
    <row r="29" spans="1:61">
      <c r="A29" s="15" t="s">
        <v>18</v>
      </c>
      <c r="AM29" s="29"/>
      <c r="AN29" s="101">
        <v>27</v>
      </c>
      <c r="AO29" s="102">
        <v>8712.3017170061848</v>
      </c>
      <c r="AP29" s="102">
        <v>4017.889144111753</v>
      </c>
      <c r="AQ29" s="102">
        <v>3102.1074295400808</v>
      </c>
      <c r="AR29" s="102">
        <v>2631.841143678952</v>
      </c>
      <c r="AS29" s="102">
        <v>2586.8026987000162</v>
      </c>
      <c r="AT29" s="102">
        <v>2221.4908672042125</v>
      </c>
      <c r="AU29" s="102">
        <v>1826.5591574790192</v>
      </c>
      <c r="AV29" s="101">
        <v>27</v>
      </c>
      <c r="AW29" s="102">
        <v>8712.3017170061848</v>
      </c>
      <c r="AX29" s="102">
        <v>4017.889144111753</v>
      </c>
      <c r="AY29" s="102">
        <v>3102.1074295400808</v>
      </c>
      <c r="AZ29" s="102">
        <v>2631.841143678952</v>
      </c>
      <c r="BA29" s="102">
        <v>2586.8026987000162</v>
      </c>
      <c r="BB29" s="102">
        <v>2221.4908672042125</v>
      </c>
      <c r="BC29" s="102">
        <v>1826.5591574790192</v>
      </c>
      <c r="BF29" s="29"/>
      <c r="BG29" s="110">
        <v>27</v>
      </c>
      <c r="BH29" s="33">
        <v>461.13325422410963</v>
      </c>
      <c r="BI29" s="33">
        <v>1143.0515210876713</v>
      </c>
    </row>
    <row r="30" spans="1:61">
      <c r="C30"/>
      <c r="AM30" s="29"/>
      <c r="AN30" s="101">
        <v>28</v>
      </c>
      <c r="AO30" s="102">
        <v>8893.8080027771466</v>
      </c>
      <c r="AP30" s="102">
        <v>4207.6457155995777</v>
      </c>
      <c r="AQ30" s="102">
        <v>3209.3611438592857</v>
      </c>
      <c r="AR30" s="102">
        <v>2681.342857980123</v>
      </c>
      <c r="AS30" s="102">
        <v>2616.4225769294057</v>
      </c>
      <c r="AT30" s="102">
        <v>2241.2374526904723</v>
      </c>
      <c r="AU30" s="102">
        <v>1826.5591574790192</v>
      </c>
      <c r="AV30" s="101">
        <v>28</v>
      </c>
      <c r="AW30" s="102">
        <v>8893.8080027771466</v>
      </c>
      <c r="AX30" s="102">
        <v>4207.6457155995777</v>
      </c>
      <c r="AY30" s="102">
        <v>3209.3611438592857</v>
      </c>
      <c r="AZ30" s="102">
        <v>2681.342857980123</v>
      </c>
      <c r="BA30" s="102">
        <v>2616.4225769294057</v>
      </c>
      <c r="BB30" s="102">
        <v>2241.2374526904723</v>
      </c>
      <c r="BC30" s="102">
        <v>1826.5591574790192</v>
      </c>
      <c r="BF30" s="29"/>
      <c r="BG30" s="110">
        <v>28</v>
      </c>
      <c r="BH30" s="33">
        <v>598.0758570410959</v>
      </c>
      <c r="BI30" s="33">
        <v>1203.6043726372604</v>
      </c>
    </row>
    <row r="31" spans="1:61">
      <c r="A31"/>
      <c r="B31"/>
      <c r="C31"/>
      <c r="AN31" s="101">
        <v>29</v>
      </c>
      <c r="AO31" s="102">
        <v>9075.3142885481102</v>
      </c>
      <c r="AP31" s="102">
        <v>4372.6514299368155</v>
      </c>
      <c r="AQ31" s="102">
        <v>3316.6148581784905</v>
      </c>
      <c r="AR31" s="102">
        <v>2755.5954294318803</v>
      </c>
      <c r="AS31" s="102">
        <v>2685.5356261313145</v>
      </c>
      <c r="AT31" s="102">
        <v>2270.8573309198619</v>
      </c>
      <c r="AU31" s="102">
        <v>1826.5591574790192</v>
      </c>
      <c r="AV31" s="101">
        <v>29</v>
      </c>
      <c r="AW31" s="102">
        <v>9075.3142885481102</v>
      </c>
      <c r="AX31" s="102">
        <v>4372.6514299368155</v>
      </c>
      <c r="AY31" s="102">
        <v>3316.6148581784905</v>
      </c>
      <c r="AZ31" s="102">
        <v>2755.5954294318803</v>
      </c>
      <c r="BA31" s="102">
        <v>2685.5356261313145</v>
      </c>
      <c r="BB31" s="102">
        <v>2270.8573309198619</v>
      </c>
      <c r="BC31" s="102">
        <v>1826.5591574790192</v>
      </c>
      <c r="BG31" s="110">
        <v>29</v>
      </c>
      <c r="BH31" s="33">
        <v>708.93415446410961</v>
      </c>
      <c r="BI31" s="33">
        <v>1293.967858808219</v>
      </c>
    </row>
    <row r="32" spans="1:61">
      <c r="A32"/>
      <c r="B32"/>
      <c r="C32"/>
      <c r="AN32" s="101">
        <v>30</v>
      </c>
      <c r="AO32" s="102">
        <v>9248.5702886022082</v>
      </c>
      <c r="AP32" s="102">
        <v>4661.411430026983</v>
      </c>
      <c r="AQ32" s="102">
        <v>3349.616001045938</v>
      </c>
      <c r="AR32" s="102">
        <v>2829.8480008836377</v>
      </c>
      <c r="AS32" s="102">
        <v>2715.1555043607041</v>
      </c>
      <c r="AT32" s="102">
        <v>2290.6039164061212</v>
      </c>
      <c r="AU32" s="102">
        <v>1826.5591574790192</v>
      </c>
      <c r="AV32" s="101">
        <v>30</v>
      </c>
      <c r="AW32" s="102">
        <v>9248.5702886022082</v>
      </c>
      <c r="AX32" s="102">
        <v>4661.411430026983</v>
      </c>
      <c r="AY32" s="102">
        <v>3349.616001045938</v>
      </c>
      <c r="AZ32" s="102">
        <v>2829.8480008836377</v>
      </c>
      <c r="BA32" s="102">
        <v>2715.1555043607041</v>
      </c>
      <c r="BB32" s="102">
        <v>2290.6039164061212</v>
      </c>
      <c r="BC32" s="102">
        <v>1826.5591574790192</v>
      </c>
      <c r="BG32" s="110">
        <v>30</v>
      </c>
      <c r="BH32" s="33">
        <v>763.89751207232882</v>
      </c>
      <c r="BI32" s="33">
        <v>1383.3997626723287</v>
      </c>
    </row>
    <row r="33" spans="1:61">
      <c r="A33"/>
      <c r="B33"/>
      <c r="C33"/>
      <c r="AN33" s="101">
        <v>31</v>
      </c>
      <c r="AO33" s="102">
        <v>9430.0765743731699</v>
      </c>
      <c r="AP33" s="102">
        <v>4867.6685729485307</v>
      </c>
      <c r="AQ33" s="102">
        <v>3399.1177153471094</v>
      </c>
      <c r="AR33" s="102">
        <v>2912.3508580522566</v>
      </c>
      <c r="AS33" s="102">
        <v>2764.5219680763535</v>
      </c>
      <c r="AT33" s="102">
        <v>2320.2237946355108</v>
      </c>
      <c r="AU33" s="102">
        <v>2024.0250123416158</v>
      </c>
      <c r="AV33" s="101">
        <v>31</v>
      </c>
      <c r="AW33" s="102">
        <v>9430.0765743731699</v>
      </c>
      <c r="AX33" s="102">
        <v>4867.6685729485307</v>
      </c>
      <c r="AY33" s="102">
        <v>3399.1177153471094</v>
      </c>
      <c r="AZ33" s="102">
        <v>2912.3508580522566</v>
      </c>
      <c r="BA33" s="102">
        <v>2764.5219680763535</v>
      </c>
      <c r="BB33" s="102">
        <v>2320.2237946355108</v>
      </c>
      <c r="BC33" s="102">
        <v>2024.0250123416158</v>
      </c>
      <c r="BG33" s="110">
        <v>31</v>
      </c>
      <c r="BH33" s="33">
        <v>818.86086958027397</v>
      </c>
      <c r="BI33" s="33">
        <v>1473.7632488432876</v>
      </c>
    </row>
    <row r="34" spans="1:61">
      <c r="A34"/>
      <c r="B34"/>
      <c r="C34"/>
      <c r="AN34" s="101">
        <v>32</v>
      </c>
      <c r="AO34" s="102">
        <v>9603.3325744272734</v>
      </c>
      <c r="AP34" s="102">
        <v>5032.6742872857694</v>
      </c>
      <c r="AQ34" s="102">
        <v>3432.1188582145578</v>
      </c>
      <c r="AR34" s="102">
        <v>2970.10285807029</v>
      </c>
      <c r="AS34" s="102">
        <v>2813.8884317920024</v>
      </c>
      <c r="AT34" s="102">
        <v>2369.5902583511602</v>
      </c>
      <c r="AU34" s="102">
        <v>2024.0250123416158</v>
      </c>
      <c r="AV34" s="101">
        <v>32</v>
      </c>
      <c r="AW34" s="102">
        <v>9603.3325744272734</v>
      </c>
      <c r="AX34" s="102">
        <v>5032.6742872857694</v>
      </c>
      <c r="AY34" s="102">
        <v>3432.1188582145578</v>
      </c>
      <c r="AZ34" s="102">
        <v>2970.10285807029</v>
      </c>
      <c r="BA34" s="102">
        <v>2813.8884317920024</v>
      </c>
      <c r="BB34" s="102">
        <v>2369.5902583511602</v>
      </c>
      <c r="BC34" s="102">
        <v>2024.0250123416158</v>
      </c>
      <c r="BG34" s="110">
        <v>32</v>
      </c>
      <c r="BH34" s="33">
        <v>871.0294801676713</v>
      </c>
      <c r="BI34" s="33">
        <v>1564.1267350142464</v>
      </c>
    </row>
    <row r="35" spans="1:61">
      <c r="A35"/>
      <c r="B35"/>
      <c r="C35"/>
      <c r="AN35" s="101">
        <v>33</v>
      </c>
      <c r="AO35" s="102">
        <v>9694.0857173127515</v>
      </c>
      <c r="AP35" s="102">
        <v>5156.4285730386982</v>
      </c>
      <c r="AQ35" s="102">
        <v>3473.3702867988668</v>
      </c>
      <c r="AR35" s="102">
        <v>3077.3565723894949</v>
      </c>
      <c r="AS35" s="102">
        <v>2863.2548955076518</v>
      </c>
      <c r="AT35" s="102">
        <v>2418.9567220668091</v>
      </c>
      <c r="AU35" s="102">
        <v>2024.0250123416158</v>
      </c>
      <c r="AV35" s="101">
        <v>33</v>
      </c>
      <c r="AW35" s="102">
        <v>9694.0857173127515</v>
      </c>
      <c r="AX35" s="102">
        <v>5156.4285730386982</v>
      </c>
      <c r="AY35" s="102">
        <v>3473.3702867988668</v>
      </c>
      <c r="AZ35" s="102">
        <v>3077.3565723894949</v>
      </c>
      <c r="BA35" s="102">
        <v>2863.2548955076518</v>
      </c>
      <c r="BB35" s="102">
        <v>2418.9567220668091</v>
      </c>
      <c r="BC35" s="102">
        <v>2024.0250123416158</v>
      </c>
      <c r="BG35" s="110">
        <v>33</v>
      </c>
      <c r="BH35" s="33">
        <v>907.36119113753421</v>
      </c>
      <c r="BI35" s="33">
        <v>1654.4902211852057</v>
      </c>
    </row>
    <row r="36" spans="1:61">
      <c r="A36"/>
      <c r="B36"/>
      <c r="C36"/>
      <c r="AN36" s="101">
        <v>34</v>
      </c>
      <c r="AO36" s="102">
        <v>9875.5920030837151</v>
      </c>
      <c r="AP36" s="102">
        <v>5255.4320016410411</v>
      </c>
      <c r="AQ36" s="102">
        <v>3506.3714296663147</v>
      </c>
      <c r="AR36" s="102">
        <v>3135.1085724075283</v>
      </c>
      <c r="AS36" s="102">
        <v>2912.6213592233007</v>
      </c>
      <c r="AT36" s="102">
        <v>2468.3231857824585</v>
      </c>
      <c r="AU36" s="102">
        <v>2024.0250123416158</v>
      </c>
      <c r="AV36" s="101">
        <v>34</v>
      </c>
      <c r="AW36" s="102">
        <v>9875.5920030837151</v>
      </c>
      <c r="AX36" s="102">
        <v>5255.4320016410411</v>
      </c>
      <c r="AY36" s="102">
        <v>3506.3714296663147</v>
      </c>
      <c r="AZ36" s="102">
        <v>3135.1085724075283</v>
      </c>
      <c r="BA36" s="102">
        <v>2912.6213592233007</v>
      </c>
      <c r="BB36" s="102">
        <v>2468.3231857824585</v>
      </c>
      <c r="BC36" s="102">
        <v>2024.0250123416158</v>
      </c>
      <c r="BG36" s="110">
        <v>34</v>
      </c>
      <c r="BH36" s="33">
        <v>945.55606672109593</v>
      </c>
      <c r="BI36" s="33">
        <v>1745.7852897632877</v>
      </c>
    </row>
    <row r="37" spans="1:61">
      <c r="A37"/>
      <c r="B37"/>
      <c r="C37"/>
      <c r="AN37" s="101">
        <v>35</v>
      </c>
      <c r="AO37" s="102">
        <v>10007.596574553505</v>
      </c>
      <c r="AP37" s="102">
        <v>5337.9348588096609</v>
      </c>
      <c r="AQ37" s="102">
        <v>3555.8731439674862</v>
      </c>
      <c r="AR37" s="102">
        <v>3184.6102867087002</v>
      </c>
      <c r="AS37" s="102">
        <v>2961.9878229389501</v>
      </c>
      <c r="AT37" s="102">
        <v>2517.6896494981074</v>
      </c>
      <c r="AU37" s="102">
        <v>2024.0250123416158</v>
      </c>
      <c r="AV37" s="101">
        <v>35</v>
      </c>
      <c r="AW37" s="102">
        <v>10007.596574553505</v>
      </c>
      <c r="AX37" s="102">
        <v>5337.9348588096609</v>
      </c>
      <c r="AY37" s="102">
        <v>3555.8731439674862</v>
      </c>
      <c r="AZ37" s="102">
        <v>3184.6102867087002</v>
      </c>
      <c r="BA37" s="102">
        <v>2961.9878229389501</v>
      </c>
      <c r="BB37" s="102">
        <v>2517.6896494981074</v>
      </c>
      <c r="BC37" s="102">
        <v>2024.0250123416158</v>
      </c>
      <c r="BG37" s="110">
        <v>35</v>
      </c>
      <c r="BH37" s="33">
        <v>972.57195432164383</v>
      </c>
      <c r="BI37" s="33">
        <v>1835.2171936273974</v>
      </c>
    </row>
    <row r="38" spans="1:61">
      <c r="C38"/>
      <c r="AN38" s="101">
        <v>36</v>
      </c>
      <c r="AO38" s="102">
        <v>10139.601146023297</v>
      </c>
      <c r="AP38" s="102">
        <v>5445.1885731288658</v>
      </c>
      <c r="AQ38" s="102">
        <v>3580.6240011180721</v>
      </c>
      <c r="AR38" s="102">
        <v>3217.6114295761477</v>
      </c>
      <c r="AS38" s="102">
        <v>3011.354286654599</v>
      </c>
      <c r="AT38" s="102">
        <v>2567.0561132137568</v>
      </c>
      <c r="AU38" s="102">
        <v>2122.7579397729141</v>
      </c>
      <c r="AV38" s="101">
        <v>36</v>
      </c>
      <c r="AW38" s="102">
        <v>10139.601146023297</v>
      </c>
      <c r="AX38" s="102">
        <v>5445.1885731288658</v>
      </c>
      <c r="AY38" s="102">
        <v>3580.6240011180721</v>
      </c>
      <c r="AZ38" s="102">
        <v>3217.6114295761477</v>
      </c>
      <c r="BA38" s="102">
        <v>3011.354286654599</v>
      </c>
      <c r="BB38" s="102">
        <v>2567.0561132137568</v>
      </c>
      <c r="BC38" s="102">
        <v>2122.7579397729141</v>
      </c>
      <c r="BG38" s="110">
        <v>36</v>
      </c>
      <c r="BH38" s="33">
        <v>972.57195432164383</v>
      </c>
      <c r="BI38" s="33">
        <v>1925.5806797983562</v>
      </c>
    </row>
    <row r="39" spans="1:61">
      <c r="A39" s="6" t="s">
        <v>83</v>
      </c>
      <c r="AN39" s="101">
        <v>37</v>
      </c>
      <c r="AO39" s="102">
        <v>10403.610288962876</v>
      </c>
      <c r="AP39" s="102">
        <v>5560.6925731649317</v>
      </c>
      <c r="AQ39" s="102">
        <v>3605.374858268658</v>
      </c>
      <c r="AR39" s="102">
        <v>3250.6125724435951</v>
      </c>
      <c r="AS39" s="102">
        <v>3060.7207503702484</v>
      </c>
      <c r="AT39" s="102">
        <v>2616.4225769294057</v>
      </c>
      <c r="AU39" s="102">
        <v>2122.7579397729141</v>
      </c>
      <c r="AV39" s="101">
        <v>37</v>
      </c>
      <c r="AW39" s="102">
        <v>10403.610288962876</v>
      </c>
      <c r="AX39" s="102">
        <v>5560.6925731649317</v>
      </c>
      <c r="AY39" s="102">
        <v>3605.374858268658</v>
      </c>
      <c r="AZ39" s="102">
        <v>3250.6125724435951</v>
      </c>
      <c r="BA39" s="102">
        <v>3060.7207503702484</v>
      </c>
      <c r="BB39" s="102">
        <v>2616.4225769294057</v>
      </c>
      <c r="BC39" s="102">
        <v>2122.7579397729141</v>
      </c>
      <c r="BG39" s="110">
        <v>37</v>
      </c>
      <c r="BH39" s="33">
        <v>972.57195432164383</v>
      </c>
      <c r="BI39" s="33">
        <v>2015.944165969315</v>
      </c>
    </row>
    <row r="40" spans="1:61">
      <c r="A40" s="103" t="s">
        <v>24</v>
      </c>
      <c r="B40" s="103" t="s">
        <v>61</v>
      </c>
      <c r="AN40" s="101">
        <v>38</v>
      </c>
      <c r="AO40" s="102">
        <v>10675.869717619322</v>
      </c>
      <c r="AP40" s="102">
        <v>5643.1954303335515</v>
      </c>
      <c r="AQ40" s="102">
        <v>3638.3760011361051</v>
      </c>
      <c r="AR40" s="102">
        <v>3283.6137153110431</v>
      </c>
      <c r="AS40" s="102">
        <v>3110.0872140858974</v>
      </c>
      <c r="AT40" s="102">
        <v>2665.7890406450551</v>
      </c>
      <c r="AU40" s="102">
        <v>2122.7579397729141</v>
      </c>
      <c r="AV40" s="101">
        <v>38</v>
      </c>
      <c r="AW40" s="102">
        <v>10675.869717619322</v>
      </c>
      <c r="AX40" s="102">
        <v>5643.1954303335515</v>
      </c>
      <c r="AY40" s="102">
        <v>3638.3760011361051</v>
      </c>
      <c r="AZ40" s="102">
        <v>3283.6137153110431</v>
      </c>
      <c r="BA40" s="102">
        <v>3110.0872140858974</v>
      </c>
      <c r="BB40" s="102">
        <v>2665.7890406450551</v>
      </c>
      <c r="BC40" s="102">
        <v>2122.7579397729141</v>
      </c>
      <c r="BG40" s="110">
        <v>38</v>
      </c>
      <c r="BH40" s="33">
        <v>1045.23537626137</v>
      </c>
      <c r="BI40" s="33">
        <v>2105.3760698334245</v>
      </c>
    </row>
    <row r="41" spans="1:61">
      <c r="A41" s="14" t="s">
        <v>142</v>
      </c>
      <c r="B41" s="104">
        <v>1</v>
      </c>
      <c r="AN41" s="101">
        <v>39</v>
      </c>
      <c r="AO41" s="102">
        <v>10939.878860558902</v>
      </c>
      <c r="AP41" s="102">
        <v>5791.7005732370662</v>
      </c>
      <c r="AQ41" s="102">
        <v>3696.1280011541385</v>
      </c>
      <c r="AR41" s="102">
        <v>3333.1154296122145</v>
      </c>
      <c r="AS41" s="102">
        <v>3159.4536778015467</v>
      </c>
      <c r="AT41" s="102">
        <v>2715.1555043607041</v>
      </c>
      <c r="AU41" s="102">
        <v>2122.7579397729141</v>
      </c>
      <c r="AV41" s="101">
        <v>39</v>
      </c>
      <c r="AW41" s="102">
        <v>10939.878860558902</v>
      </c>
      <c r="AX41" s="102">
        <v>5791.7005732370662</v>
      </c>
      <c r="AY41" s="102">
        <v>3696.1280011541385</v>
      </c>
      <c r="AZ41" s="102">
        <v>3333.1154296122145</v>
      </c>
      <c r="BA41" s="102">
        <v>3159.4536778015467</v>
      </c>
      <c r="BB41" s="102">
        <v>2715.1555043607041</v>
      </c>
      <c r="BC41" s="102">
        <v>2122.7579397729141</v>
      </c>
      <c r="BG41" s="110">
        <v>39</v>
      </c>
      <c r="BH41" s="33">
        <v>1045.23537626137</v>
      </c>
      <c r="BI41" s="33">
        <v>2165.9289213830139</v>
      </c>
    </row>
    <row r="42" spans="1:61">
      <c r="A42" s="36" t="s">
        <v>62</v>
      </c>
      <c r="B42" s="105">
        <v>4</v>
      </c>
      <c r="AN42" s="101">
        <v>40</v>
      </c>
      <c r="AO42" s="102">
        <v>11203.888003498481</v>
      </c>
      <c r="AP42" s="102">
        <v>6022.708573309199</v>
      </c>
      <c r="AQ42" s="102">
        <v>3786.8811440396198</v>
      </c>
      <c r="AR42" s="102">
        <v>3399.1177153471094</v>
      </c>
      <c r="AS42" s="102">
        <v>3258.1866052328451</v>
      </c>
      <c r="AT42" s="102">
        <v>2764.5219680763535</v>
      </c>
      <c r="AU42" s="102">
        <v>2122.7579397729141</v>
      </c>
      <c r="AV42" s="101">
        <v>40</v>
      </c>
      <c r="AW42" s="102">
        <v>11203.888003498481</v>
      </c>
      <c r="AX42" s="102">
        <v>6022.708573309199</v>
      </c>
      <c r="AY42" s="102">
        <v>3786.8811440396198</v>
      </c>
      <c r="AZ42" s="102">
        <v>3399.1177153471094</v>
      </c>
      <c r="BA42" s="102">
        <v>3258.1866052328451</v>
      </c>
      <c r="BB42" s="102">
        <v>2764.5219680763535</v>
      </c>
      <c r="BC42" s="102">
        <v>2122.7579397729141</v>
      </c>
      <c r="BG42" s="110">
        <v>40</v>
      </c>
      <c r="BH42" s="33">
        <v>1045.23537626137</v>
      </c>
      <c r="BI42" s="33">
        <v>2256.2924075539727</v>
      </c>
    </row>
    <row r="43" spans="1:61">
      <c r="A43" s="106" t="s">
        <v>178</v>
      </c>
      <c r="B43" s="105">
        <v>6</v>
      </c>
      <c r="AN43" s="101">
        <v>41</v>
      </c>
      <c r="AO43" s="102">
        <v>11385.394289269445</v>
      </c>
      <c r="AP43" s="102">
        <v>6352.7200019836764</v>
      </c>
      <c r="AQ43" s="102">
        <v>4199.3954298827157</v>
      </c>
      <c r="AR43" s="102">
        <v>3745.6297154553104</v>
      </c>
      <c r="AS43" s="102">
        <v>3356.9195326641434</v>
      </c>
      <c r="AT43" s="102">
        <v>2912.6213592233007</v>
      </c>
      <c r="AU43" s="102">
        <v>2270.8573309198619</v>
      </c>
      <c r="AV43" s="101">
        <v>41</v>
      </c>
      <c r="AW43" s="102">
        <v>11385.394289269445</v>
      </c>
      <c r="AX43" s="102">
        <v>6352.7200019836764</v>
      </c>
      <c r="AY43" s="102">
        <v>4199.3954298827157</v>
      </c>
      <c r="AZ43" s="102">
        <v>3745.6297154553104</v>
      </c>
      <c r="BA43" s="102">
        <v>3356.9195326641434</v>
      </c>
      <c r="BB43" s="102">
        <v>2912.6213592233007</v>
      </c>
      <c r="BC43" s="102">
        <v>2270.8573309198619</v>
      </c>
      <c r="BG43" s="110">
        <v>41</v>
      </c>
      <c r="BH43" s="33">
        <v>1145.8462681084932</v>
      </c>
      <c r="BI43" s="33">
        <v>2346.6558937249315</v>
      </c>
    </row>
    <row r="44" spans="1:61">
      <c r="A44" s="106" t="s">
        <v>172</v>
      </c>
      <c r="B44" s="105">
        <v>5.9318472453655202</v>
      </c>
      <c r="AN44" s="101">
        <v>42</v>
      </c>
      <c r="AO44" s="102">
        <v>11649.403432209027</v>
      </c>
      <c r="AP44" s="102">
        <v>6723.9828592424619</v>
      </c>
      <c r="AQ44" s="102">
        <v>4471.6548585391592</v>
      </c>
      <c r="AR44" s="102">
        <v>3927.1360012262726</v>
      </c>
      <c r="AS44" s="102">
        <v>3603.7518512423894</v>
      </c>
      <c r="AT44" s="102">
        <v>3060.7207503702484</v>
      </c>
      <c r="AU44" s="102">
        <v>2418.9567220668091</v>
      </c>
      <c r="AV44" s="101">
        <v>42</v>
      </c>
      <c r="AW44" s="102">
        <v>11649.403432209027</v>
      </c>
      <c r="AX44" s="102">
        <v>6723.9828592424619</v>
      </c>
      <c r="AY44" s="102">
        <v>4471.6548585391592</v>
      </c>
      <c r="AZ44" s="102">
        <v>3927.1360012262726</v>
      </c>
      <c r="BA44" s="102">
        <v>3603.7518512423894</v>
      </c>
      <c r="BB44" s="102">
        <v>3060.7207503702484</v>
      </c>
      <c r="BC44" s="102">
        <v>2418.9567220668091</v>
      </c>
      <c r="BG44" s="110">
        <v>42</v>
      </c>
      <c r="BH44" s="33">
        <v>1226.893930910137</v>
      </c>
      <c r="BI44" s="33">
        <v>2437.0193798958903</v>
      </c>
    </row>
    <row r="45" spans="1:61">
      <c r="A45" s="108" t="s">
        <v>175</v>
      </c>
      <c r="B45" s="105">
        <v>5.7258230127691201</v>
      </c>
      <c r="AN45" s="101">
        <v>43</v>
      </c>
      <c r="AO45" s="102">
        <v>11921.66286086547</v>
      </c>
      <c r="AP45" s="102">
        <v>6971.4914307483205</v>
      </c>
      <c r="AQ45" s="102">
        <v>4867.6685729485307</v>
      </c>
      <c r="AR45" s="102">
        <v>4273.6480013344726</v>
      </c>
      <c r="AS45" s="102">
        <v>3850.584169820635</v>
      </c>
      <c r="AT45" s="102">
        <v>3179.2002632878066</v>
      </c>
      <c r="AU45" s="102">
        <v>2517.6896494981074</v>
      </c>
      <c r="AV45" s="101">
        <v>43</v>
      </c>
      <c r="AW45" s="102">
        <v>11921.66286086547</v>
      </c>
      <c r="AX45" s="102">
        <v>6971.4914307483205</v>
      </c>
      <c r="AY45" s="102">
        <v>4867.6685729485307</v>
      </c>
      <c r="AZ45" s="102">
        <v>4273.6480013344726</v>
      </c>
      <c r="BA45" s="102">
        <v>3850.584169820635</v>
      </c>
      <c r="BB45" s="102">
        <v>3179.2002632878066</v>
      </c>
      <c r="BC45" s="102">
        <v>2517.6896494981074</v>
      </c>
      <c r="BG45" s="110">
        <v>43</v>
      </c>
      <c r="BH45" s="33">
        <v>1307.0100115052053</v>
      </c>
      <c r="BI45" s="33">
        <v>2526.45128376</v>
      </c>
    </row>
    <row r="46" spans="1:61">
      <c r="A46" s="107" t="s">
        <v>179</v>
      </c>
      <c r="B46" s="105">
        <v>10</v>
      </c>
      <c r="AN46" s="101">
        <v>44</v>
      </c>
      <c r="AO46" s="102">
        <v>12004.16571803409</v>
      </c>
      <c r="AP46" s="102">
        <v>7152.9977165192813</v>
      </c>
      <c r="AQ46" s="102">
        <v>5040.9245730026314</v>
      </c>
      <c r="AR46" s="102">
        <v>4537.6571442740551</v>
      </c>
      <c r="AS46" s="102">
        <v>4097.4164883988806</v>
      </c>
      <c r="AT46" s="102">
        <v>3277.9331907191049</v>
      </c>
      <c r="AU46" s="102">
        <v>2616.4225769294057</v>
      </c>
      <c r="AV46" s="101">
        <v>44</v>
      </c>
      <c r="AW46" s="102">
        <v>12004.16571803409</v>
      </c>
      <c r="AX46" s="102">
        <v>7152.9977165192813</v>
      </c>
      <c r="AY46" s="102">
        <v>5040.9245730026314</v>
      </c>
      <c r="AZ46" s="102">
        <v>4537.6571442740551</v>
      </c>
      <c r="BA46" s="102">
        <v>4097.4164883988806</v>
      </c>
      <c r="BB46" s="102">
        <v>3277.9331907191049</v>
      </c>
      <c r="BC46" s="102">
        <v>2616.4225769294057</v>
      </c>
      <c r="BG46" s="110">
        <v>44</v>
      </c>
      <c r="BH46" s="33">
        <v>1350.7943810301369</v>
      </c>
      <c r="BI46" s="33">
        <v>2616.8147699309588</v>
      </c>
    </row>
    <row r="47" spans="1:61">
      <c r="A47" s="106" t="s">
        <v>173</v>
      </c>
      <c r="B47" s="105">
        <v>9.8222772755307801</v>
      </c>
      <c r="AN47" s="101">
        <v>45</v>
      </c>
      <c r="AO47" s="102">
        <v>12094.91886091957</v>
      </c>
      <c r="AP47" s="102">
        <v>7507.7600023443447</v>
      </c>
      <c r="AQ47" s="102">
        <v>5247.1817159241782</v>
      </c>
      <c r="AR47" s="102">
        <v>4710.9131443281549</v>
      </c>
      <c r="AS47" s="102">
        <v>4344.2488069771271</v>
      </c>
      <c r="AT47" s="102">
        <v>3376.6661181504032</v>
      </c>
      <c r="AU47" s="102">
        <v>2715.1555043607041</v>
      </c>
      <c r="AV47" s="101">
        <v>45</v>
      </c>
      <c r="AW47" s="102">
        <v>12094.91886091957</v>
      </c>
      <c r="AX47" s="102">
        <v>7507.7600023443447</v>
      </c>
      <c r="AY47" s="102">
        <v>5247.1817159241782</v>
      </c>
      <c r="AZ47" s="102">
        <v>4710.9131443281549</v>
      </c>
      <c r="BA47" s="102">
        <v>4344.2488069771271</v>
      </c>
      <c r="BB47" s="102">
        <v>3376.6661181504032</v>
      </c>
      <c r="BC47" s="102">
        <v>2715.1555043607041</v>
      </c>
      <c r="BG47" s="110">
        <v>45</v>
      </c>
      <c r="BH47" s="33">
        <v>1449.5421082635617</v>
      </c>
      <c r="BI47" s="33">
        <v>2707.1782561019181</v>
      </c>
    </row>
    <row r="48" spans="1:61">
      <c r="A48" s="108" t="s">
        <v>176</v>
      </c>
      <c r="B48" s="105">
        <v>9.2944311173425795</v>
      </c>
      <c r="AN48" s="101">
        <v>46</v>
      </c>
      <c r="AO48" s="102">
        <v>12622.937146798733</v>
      </c>
      <c r="AP48" s="102">
        <v>7854.2720024525452</v>
      </c>
      <c r="AQ48" s="102">
        <v>5692.6971446347225</v>
      </c>
      <c r="AR48" s="102">
        <v>5065.6754301532164</v>
      </c>
      <c r="AS48" s="102">
        <v>4591.0811255553726</v>
      </c>
      <c r="AT48" s="102">
        <v>3475.3990455817016</v>
      </c>
      <c r="AU48" s="102">
        <v>2813.8884317920024</v>
      </c>
      <c r="AV48" s="101">
        <v>46</v>
      </c>
      <c r="AW48" s="102">
        <v>12622.937146798733</v>
      </c>
      <c r="AX48" s="102">
        <v>7854.2720024525452</v>
      </c>
      <c r="AY48" s="102">
        <v>5692.6971446347225</v>
      </c>
      <c r="AZ48" s="102">
        <v>5065.6754301532164</v>
      </c>
      <c r="BA48" s="102">
        <v>4591.0811255553726</v>
      </c>
      <c r="BB48" s="102">
        <v>3475.3990455817016</v>
      </c>
      <c r="BC48" s="102">
        <v>2813.8884317920024</v>
      </c>
      <c r="BG48" s="110">
        <v>46</v>
      </c>
      <c r="BH48" s="33">
        <v>1594.8689519424659</v>
      </c>
      <c r="BI48" s="33">
        <v>2797.5417422728769</v>
      </c>
    </row>
    <row r="49" spans="1:61">
      <c r="A49" s="108" t="s">
        <v>180</v>
      </c>
      <c r="B49" s="105">
        <v>12</v>
      </c>
      <c r="AN49" s="101">
        <v>47</v>
      </c>
      <c r="AO49" s="102">
        <v>13249.95886128024</v>
      </c>
      <c r="AP49" s="102">
        <v>8035.778288223506</v>
      </c>
      <c r="AQ49" s="102">
        <v>6006.2080018754759</v>
      </c>
      <c r="AR49" s="102">
        <v>5238.9314302073171</v>
      </c>
      <c r="AS49" s="102">
        <v>4739.1805167023203</v>
      </c>
      <c r="AT49" s="102">
        <v>3574.1319730129999</v>
      </c>
      <c r="AU49" s="102">
        <v>2912.6213592233007</v>
      </c>
      <c r="AV49" s="101">
        <v>47</v>
      </c>
      <c r="AW49" s="102">
        <v>13249.95886128024</v>
      </c>
      <c r="AX49" s="102">
        <v>8035.778288223506</v>
      </c>
      <c r="AY49" s="102">
        <v>6006.2080018754759</v>
      </c>
      <c r="AZ49" s="102">
        <v>5238.9314302073171</v>
      </c>
      <c r="BA49" s="102">
        <v>4739.1805167023203</v>
      </c>
      <c r="BB49" s="102">
        <v>3574.1319730129999</v>
      </c>
      <c r="BC49" s="102">
        <v>2912.6213592233007</v>
      </c>
      <c r="BG49" s="110">
        <v>47</v>
      </c>
      <c r="BH49" s="33">
        <v>1669.3955384958904</v>
      </c>
      <c r="BI49" s="33">
        <v>2887.9052284438353</v>
      </c>
    </row>
    <row r="50" spans="1:61">
      <c r="A50" s="106" t="s">
        <v>174</v>
      </c>
      <c r="B50" s="105">
        <v>11.7485020253214</v>
      </c>
      <c r="AN50" s="101">
        <v>48</v>
      </c>
      <c r="AO50" s="102">
        <v>13876.980575761743</v>
      </c>
      <c r="AP50" s="102">
        <v>8390.5405740485712</v>
      </c>
      <c r="AQ50" s="102">
        <v>6228.9657162307476</v>
      </c>
      <c r="AR50" s="102">
        <v>5412.1874302614178</v>
      </c>
      <c r="AS50" s="102">
        <v>5035.3792989962149</v>
      </c>
      <c r="AT50" s="102">
        <v>3771.5978278755965</v>
      </c>
      <c r="AU50" s="102">
        <v>3011.354286654599</v>
      </c>
      <c r="AV50" s="101">
        <v>48</v>
      </c>
      <c r="AW50" s="102">
        <v>13876.980575761743</v>
      </c>
      <c r="AX50" s="102">
        <v>8390.5405740485712</v>
      </c>
      <c r="AY50" s="102">
        <v>6228.9657162307476</v>
      </c>
      <c r="AZ50" s="102">
        <v>5412.1874302614178</v>
      </c>
      <c r="BA50" s="102">
        <v>5035.3792989962149</v>
      </c>
      <c r="BB50" s="102">
        <v>3771.5978278755965</v>
      </c>
      <c r="BC50" s="102">
        <v>3011.354286654599</v>
      </c>
      <c r="BG50" s="110">
        <v>48</v>
      </c>
      <c r="BH50" s="33">
        <v>1743.9221250493151</v>
      </c>
      <c r="BI50" s="33">
        <v>2978.2687146147946</v>
      </c>
    </row>
    <row r="51" spans="1:61">
      <c r="A51" s="108" t="s">
        <v>177</v>
      </c>
      <c r="B51" s="105">
        <v>11.0080734336986</v>
      </c>
      <c r="AN51" s="101">
        <v>49</v>
      </c>
      <c r="AO51" s="102">
        <v>14495.752004526388</v>
      </c>
      <c r="AP51" s="102">
        <v>8737.052574156769</v>
      </c>
      <c r="AQ51" s="102">
        <v>6451.7234305860184</v>
      </c>
      <c r="AR51" s="102">
        <v>5585.4434303155176</v>
      </c>
      <c r="AS51" s="102">
        <v>5331.5780812901103</v>
      </c>
      <c r="AT51" s="102">
        <v>4028.3034391969722</v>
      </c>
      <c r="AU51" s="102">
        <v>3159.4536778015467</v>
      </c>
      <c r="AV51" s="101">
        <v>49</v>
      </c>
      <c r="AW51" s="102">
        <v>14495.752004526388</v>
      </c>
      <c r="AX51" s="102">
        <v>8737.052574156769</v>
      </c>
      <c r="AY51" s="102">
        <v>6451.7234305860184</v>
      </c>
      <c r="AZ51" s="102">
        <v>5585.4434303155176</v>
      </c>
      <c r="BA51" s="102">
        <v>5331.5780812901103</v>
      </c>
      <c r="BB51" s="102">
        <v>4028.3034391969722</v>
      </c>
      <c r="BC51" s="102">
        <v>3159.4536778015467</v>
      </c>
      <c r="BG51" s="110">
        <v>49</v>
      </c>
      <c r="BH51" s="33">
        <v>1818.4487116027396</v>
      </c>
      <c r="BI51" s="33">
        <v>3068.632200785753</v>
      </c>
    </row>
    <row r="52" spans="1:61">
      <c r="AM52" s="28"/>
      <c r="AN52" s="101">
        <v>50</v>
      </c>
      <c r="AO52" s="102">
        <v>15296.029719061993</v>
      </c>
      <c r="AP52" s="102">
        <v>9009.3120028132125</v>
      </c>
      <c r="AQ52" s="102">
        <v>6715.7325735256009</v>
      </c>
      <c r="AR52" s="102">
        <v>5766.9497160864803</v>
      </c>
      <c r="AS52" s="102">
        <v>5627.7768635840048</v>
      </c>
      <c r="AT52" s="102">
        <v>4294.8823432614772</v>
      </c>
      <c r="AU52" s="102">
        <v>3307.553068948494</v>
      </c>
      <c r="AV52" s="101">
        <v>50</v>
      </c>
      <c r="AW52" s="102">
        <v>15296.029719061993</v>
      </c>
      <c r="AX52" s="102">
        <v>9009.3120028132125</v>
      </c>
      <c r="AY52" s="102">
        <v>6715.7325735256009</v>
      </c>
      <c r="AZ52" s="102">
        <v>5766.9497160864803</v>
      </c>
      <c r="BA52" s="102">
        <v>5627.7768635840048</v>
      </c>
      <c r="BB52" s="102">
        <v>4294.8823432614772</v>
      </c>
      <c r="BC52" s="102">
        <v>3307.553068948494</v>
      </c>
      <c r="BF52" s="28"/>
      <c r="BG52" s="110">
        <v>50</v>
      </c>
      <c r="BH52" s="33">
        <v>1892.9752981561642</v>
      </c>
      <c r="BI52" s="33">
        <v>3158.0641046498631</v>
      </c>
    </row>
    <row r="53" spans="1:61">
      <c r="AN53" s="101">
        <v>51</v>
      </c>
      <c r="AO53" s="102">
        <v>16005.554290712118</v>
      </c>
      <c r="AP53" s="102">
        <v>9982.845717402919</v>
      </c>
      <c r="AQ53" s="102">
        <v>7301.5028594227961</v>
      </c>
      <c r="AR53" s="102">
        <v>6294.9680019656425</v>
      </c>
      <c r="AS53" s="102">
        <v>5923.9756458779002</v>
      </c>
      <c r="AT53" s="102">
        <v>4541.7146618397237</v>
      </c>
      <c r="AU53" s="102">
        <v>3455.6524600954417</v>
      </c>
      <c r="AV53" s="101">
        <v>51</v>
      </c>
      <c r="AW53" s="102">
        <v>16005.554290712118</v>
      </c>
      <c r="AX53" s="102">
        <v>9982.845717402919</v>
      </c>
      <c r="AY53" s="102">
        <v>7301.5028594227961</v>
      </c>
      <c r="AZ53" s="102">
        <v>6294.9680019656425</v>
      </c>
      <c r="BA53" s="102">
        <v>5923.9756458779002</v>
      </c>
      <c r="BB53" s="102">
        <v>4541.7146618397237</v>
      </c>
      <c r="BC53" s="102">
        <v>3455.6524600954417</v>
      </c>
      <c r="BG53" s="110">
        <v>51</v>
      </c>
      <c r="BH53" s="33">
        <v>1967.5018847095891</v>
      </c>
      <c r="BI53" s="33">
        <v>3248.4275908208215</v>
      </c>
    </row>
    <row r="54" spans="1:61">
      <c r="AN54" s="101">
        <v>52</v>
      </c>
      <c r="AO54" s="102">
        <v>16896.585148133207</v>
      </c>
      <c r="AP54" s="102">
        <v>10725.371431920492</v>
      </c>
      <c r="AQ54" s="102">
        <v>7730.5177166996164</v>
      </c>
      <c r="AR54" s="102">
        <v>6558.9771449052232</v>
      </c>
      <c r="AS54" s="102">
        <v>6220.1744281717947</v>
      </c>
      <c r="AT54" s="102">
        <v>4788.5469804179693</v>
      </c>
      <c r="AU54" s="102">
        <v>3751.8512423893367</v>
      </c>
      <c r="AV54" s="101">
        <v>52</v>
      </c>
      <c r="AW54" s="102">
        <v>16896.585148133207</v>
      </c>
      <c r="AX54" s="102">
        <v>10725.371431920492</v>
      </c>
      <c r="AY54" s="102">
        <v>7730.5177166996164</v>
      </c>
      <c r="AZ54" s="102">
        <v>6558.9771449052232</v>
      </c>
      <c r="BA54" s="102">
        <v>6220.1744281717947</v>
      </c>
      <c r="BB54" s="102">
        <v>4788.5469804179693</v>
      </c>
      <c r="BC54" s="102">
        <v>3751.8512423893367</v>
      </c>
      <c r="BG54" s="110">
        <v>52</v>
      </c>
      <c r="BH54" s="33">
        <v>2042.0284712630139</v>
      </c>
      <c r="BI54" s="33">
        <v>3338.7910770920548</v>
      </c>
    </row>
    <row r="55" spans="1:61">
      <c r="A55" s="6" t="s">
        <v>84</v>
      </c>
      <c r="AN55" s="101">
        <v>53</v>
      </c>
      <c r="AO55" s="102">
        <v>18406.387434318935</v>
      </c>
      <c r="AP55" s="102">
        <v>11137.885717763587</v>
      </c>
      <c r="AQ55" s="102">
        <v>7862.5222881694071</v>
      </c>
      <c r="AR55" s="102">
        <v>6732.2331449593248</v>
      </c>
      <c r="AS55" s="102">
        <v>6516.3732104656901</v>
      </c>
      <c r="AT55" s="102">
        <v>5035.3792989962149</v>
      </c>
      <c r="AU55" s="102">
        <v>4048.0500246832316</v>
      </c>
      <c r="AV55" s="101">
        <v>53</v>
      </c>
      <c r="AW55" s="102">
        <v>18406.387434318935</v>
      </c>
      <c r="AX55" s="102">
        <v>11137.885717763587</v>
      </c>
      <c r="AY55" s="102">
        <v>7862.5222881694071</v>
      </c>
      <c r="AZ55" s="102">
        <v>6732.2331449593248</v>
      </c>
      <c r="BA55" s="102">
        <v>6516.3732104656901</v>
      </c>
      <c r="BB55" s="102">
        <v>5035.3792989962149</v>
      </c>
      <c r="BC55" s="102">
        <v>4048.0500246832316</v>
      </c>
      <c r="BG55" s="110">
        <v>53</v>
      </c>
      <c r="BH55" s="33">
        <v>2120.2813871441094</v>
      </c>
      <c r="BI55" s="33">
        <v>3428.2229808558905</v>
      </c>
    </row>
    <row r="56" spans="1:61">
      <c r="A56" s="103" t="s">
        <v>24</v>
      </c>
      <c r="B56" s="103" t="s">
        <v>61</v>
      </c>
      <c r="AM56" s="27"/>
      <c r="AN56" s="101">
        <v>54</v>
      </c>
      <c r="AO56" s="102">
        <v>19388.171434625503</v>
      </c>
      <c r="AP56" s="102">
        <v>11715.405717943921</v>
      </c>
      <c r="AQ56" s="102">
        <v>8217.2845739944696</v>
      </c>
      <c r="AR56" s="102">
        <v>6996.2422878989064</v>
      </c>
      <c r="AS56" s="102">
        <v>6812.5719927595856</v>
      </c>
      <c r="AT56" s="102">
        <v>5331.5780812901103</v>
      </c>
      <c r="AU56" s="102">
        <v>4344.2488069771271</v>
      </c>
      <c r="AV56" s="101">
        <v>54</v>
      </c>
      <c r="AW56" s="102">
        <v>19388.171434625503</v>
      </c>
      <c r="AX56" s="102">
        <v>11715.405717943921</v>
      </c>
      <c r="AY56" s="102">
        <v>8217.2845739944696</v>
      </c>
      <c r="AZ56" s="102">
        <v>6996.2422878989064</v>
      </c>
      <c r="BA56" s="102">
        <v>6812.5719927595856</v>
      </c>
      <c r="BB56" s="102">
        <v>5331.5780812901103</v>
      </c>
      <c r="BC56" s="102">
        <v>4344.2488069771271</v>
      </c>
      <c r="BF56" s="27"/>
      <c r="BG56" s="110">
        <v>54</v>
      </c>
      <c r="BH56" s="33">
        <v>2222.7554436049318</v>
      </c>
      <c r="BI56" s="33">
        <v>3519.5180494339725</v>
      </c>
    </row>
    <row r="57" spans="1:61">
      <c r="A57" s="14" t="s">
        <v>142</v>
      </c>
      <c r="B57" s="104">
        <v>1</v>
      </c>
      <c r="AN57" s="101">
        <v>55</v>
      </c>
      <c r="AO57" s="102">
        <v>20633.964577871655</v>
      </c>
      <c r="AP57" s="102">
        <v>12210.422860955638</v>
      </c>
      <c r="AQ57" s="102">
        <v>8662.8000027050093</v>
      </c>
      <c r="AR57" s="102">
        <v>7351.004573723968</v>
      </c>
      <c r="AS57" s="102">
        <v>7108.7707750534801</v>
      </c>
      <c r="AT57" s="102">
        <v>5627.7768635840048</v>
      </c>
      <c r="AU57" s="102">
        <v>4640.4475892710216</v>
      </c>
      <c r="AV57" s="101">
        <v>55</v>
      </c>
      <c r="AW57" s="102">
        <v>20633.964577871655</v>
      </c>
      <c r="AX57" s="102">
        <v>12210.422860955638</v>
      </c>
      <c r="AY57" s="102">
        <v>8662.8000027050093</v>
      </c>
      <c r="AZ57" s="102">
        <v>7351.004573723968</v>
      </c>
      <c r="BA57" s="102">
        <v>7108.7707750534801</v>
      </c>
      <c r="BB57" s="102">
        <v>5627.7768635840048</v>
      </c>
      <c r="BC57" s="102">
        <v>4640.4475892710216</v>
      </c>
      <c r="BG57" s="110">
        <v>55</v>
      </c>
      <c r="BH57" s="33">
        <v>2312.187347469041</v>
      </c>
      <c r="BI57" s="33">
        <v>3670.4343871545207</v>
      </c>
    </row>
    <row r="58" spans="1:61">
      <c r="A58" s="36" t="s">
        <v>62</v>
      </c>
      <c r="B58" s="105">
        <v>4</v>
      </c>
      <c r="AN58" s="101">
        <v>56</v>
      </c>
      <c r="AO58" s="102">
        <v>22143.766864057387</v>
      </c>
      <c r="AP58" s="102">
        <v>12787.942861135971</v>
      </c>
      <c r="AQ58" s="102">
        <v>9009.3120028132125</v>
      </c>
      <c r="AR58" s="102">
        <v>7788.2697167176493</v>
      </c>
      <c r="AS58" s="102">
        <v>7503.7024847786734</v>
      </c>
      <c r="AT58" s="102">
        <v>5923.9756458779002</v>
      </c>
      <c r="AU58" s="102">
        <v>4936.646371564917</v>
      </c>
      <c r="AV58" s="101">
        <v>56</v>
      </c>
      <c r="AW58" s="102">
        <v>22143.766864057387</v>
      </c>
      <c r="AX58" s="102">
        <v>12787.942861135971</v>
      </c>
      <c r="AY58" s="102">
        <v>9009.3120028132125</v>
      </c>
      <c r="AZ58" s="102">
        <v>7788.2697167176493</v>
      </c>
      <c r="BA58" s="102">
        <v>7503.7024847786734</v>
      </c>
      <c r="BB58" s="102">
        <v>5923.9756458779002</v>
      </c>
      <c r="BC58" s="102">
        <v>4936.646371564917</v>
      </c>
      <c r="BG58" s="110">
        <v>56</v>
      </c>
      <c r="BH58" s="33">
        <v>2406.2771629676708</v>
      </c>
      <c r="BI58" s="33">
        <v>3819.4875602613702</v>
      </c>
    </row>
    <row r="59" spans="1:61">
      <c r="A59" s="106" t="s">
        <v>182</v>
      </c>
      <c r="B59" s="105">
        <v>5.8056717916306102</v>
      </c>
      <c r="AN59" s="101">
        <v>57</v>
      </c>
      <c r="AO59" s="102">
        <v>23802.074293146627</v>
      </c>
      <c r="AP59" s="102">
        <v>13489.217147069234</v>
      </c>
      <c r="AQ59" s="102">
        <v>9586.8320029935494</v>
      </c>
      <c r="AR59" s="102">
        <v>8225.5348597113316</v>
      </c>
      <c r="AS59" s="102">
        <v>7997.3671219351654</v>
      </c>
      <c r="AT59" s="102">
        <v>6220.1744281717947</v>
      </c>
      <c r="AU59" s="102">
        <v>5282.2116175744613</v>
      </c>
      <c r="AV59" s="101">
        <v>57</v>
      </c>
      <c r="AW59" s="102">
        <v>23802.074293146627</v>
      </c>
      <c r="AX59" s="102">
        <v>13489.217147069234</v>
      </c>
      <c r="AY59" s="102">
        <v>9586.8320029935494</v>
      </c>
      <c r="AZ59" s="102">
        <v>8225.5348597113316</v>
      </c>
      <c r="BA59" s="102">
        <v>7997.3671219351654</v>
      </c>
      <c r="BB59" s="102">
        <v>6220.1744281717947</v>
      </c>
      <c r="BC59" s="102">
        <v>5282.2116175744613</v>
      </c>
      <c r="BG59" s="110">
        <v>57</v>
      </c>
      <c r="BH59" s="33">
        <v>2526.45128376</v>
      </c>
      <c r="BI59" s="33">
        <v>4001.1461149101374</v>
      </c>
    </row>
    <row r="60" spans="1:61">
      <c r="A60" s="106" t="s">
        <v>175</v>
      </c>
      <c r="B60" s="105">
        <v>5.7258230127691201</v>
      </c>
      <c r="AN60" s="101">
        <v>58</v>
      </c>
      <c r="AO60" s="102">
        <v>25204.622865013156</v>
      </c>
      <c r="AP60" s="102">
        <v>14190.491433002497</v>
      </c>
      <c r="AQ60" s="102">
        <v>10073.598860288401</v>
      </c>
      <c r="AR60" s="102">
        <v>8662.800002705013</v>
      </c>
      <c r="AS60" s="102">
        <v>8491.0317590916566</v>
      </c>
      <c r="AT60" s="102">
        <v>6615.106137896988</v>
      </c>
      <c r="AU60" s="102">
        <v>5627.7768635840048</v>
      </c>
      <c r="AV60" s="101">
        <v>58</v>
      </c>
      <c r="AW60" s="102">
        <v>25204.622865013156</v>
      </c>
      <c r="AX60" s="102">
        <v>14190.491433002497</v>
      </c>
      <c r="AY60" s="102">
        <v>10073.598860288401</v>
      </c>
      <c r="AZ60" s="102">
        <v>8662.800002705013</v>
      </c>
      <c r="BA60" s="102">
        <v>8491.0317590916566</v>
      </c>
      <c r="BB60" s="102">
        <v>6615.106137896988</v>
      </c>
      <c r="BC60" s="102">
        <v>5627.7768635840048</v>
      </c>
      <c r="BG60" s="110">
        <v>58</v>
      </c>
      <c r="BH60" s="33">
        <v>2646.6254045523287</v>
      </c>
      <c r="BI60" s="33">
        <v>4181.8730872520546</v>
      </c>
    </row>
    <row r="61" spans="1:61">
      <c r="A61" s="107" t="s">
        <v>183</v>
      </c>
      <c r="B61" s="105">
        <v>9.4973295673380704</v>
      </c>
      <c r="AN61" s="101">
        <v>59</v>
      </c>
      <c r="AO61" s="102">
        <v>26714.425151198888</v>
      </c>
      <c r="AP61" s="102">
        <v>15098.022861857307</v>
      </c>
      <c r="AQ61" s="102">
        <v>11063.633146311831</v>
      </c>
      <c r="AR61" s="102">
        <v>9364.0742886382759</v>
      </c>
      <c r="AS61" s="102">
        <v>8984.6963962481477</v>
      </c>
      <c r="AT61" s="102">
        <v>7010.0378476221822</v>
      </c>
      <c r="AU61" s="102">
        <v>5973.3421095935491</v>
      </c>
      <c r="AV61" s="101">
        <v>59</v>
      </c>
      <c r="AW61" s="102">
        <v>26714.425151198888</v>
      </c>
      <c r="AX61" s="102">
        <v>15098.022861857307</v>
      </c>
      <c r="AY61" s="102">
        <v>11063.633146311831</v>
      </c>
      <c r="AZ61" s="102">
        <v>9364.0742886382759</v>
      </c>
      <c r="BA61" s="102">
        <v>8984.6963962481477</v>
      </c>
      <c r="BB61" s="102">
        <v>7010.0378476221822</v>
      </c>
      <c r="BC61" s="102">
        <v>5973.3421095935491</v>
      </c>
      <c r="BG61" s="110">
        <v>59</v>
      </c>
      <c r="BH61" s="33">
        <v>2767.7311076515066</v>
      </c>
      <c r="BI61" s="33">
        <v>4361.6684772871231</v>
      </c>
    </row>
    <row r="62" spans="1:61">
      <c r="A62" s="106" t="s">
        <v>176</v>
      </c>
      <c r="B62" s="105">
        <v>9.2944311173425795</v>
      </c>
      <c r="AN62" s="101">
        <v>60</v>
      </c>
      <c r="AO62" s="102">
        <v>28100.47315163169</v>
      </c>
      <c r="AP62" s="102">
        <v>16005.554290712118</v>
      </c>
      <c r="AQ62" s="102">
        <v>12094.91886091957</v>
      </c>
      <c r="AR62" s="102">
        <v>10156.101717457021</v>
      </c>
      <c r="AS62" s="102">
        <v>9972.0256705611318</v>
      </c>
      <c r="AT62" s="102">
        <v>8491.0317590916566</v>
      </c>
      <c r="AU62" s="102">
        <v>6269.5408918874446</v>
      </c>
      <c r="AV62" s="101">
        <v>60</v>
      </c>
      <c r="AW62" s="102">
        <v>28100.47315163169</v>
      </c>
      <c r="AX62" s="102">
        <v>16005.554290712118</v>
      </c>
      <c r="AY62" s="102">
        <v>12094.91886091957</v>
      </c>
      <c r="AZ62" s="102">
        <v>10156.101717457021</v>
      </c>
      <c r="BA62" s="102">
        <v>9972.0256705611318</v>
      </c>
      <c r="BB62" s="102">
        <v>8491.0317590916566</v>
      </c>
      <c r="BC62" s="102">
        <v>6269.5408918874446</v>
      </c>
      <c r="BG62" s="110">
        <v>60</v>
      </c>
      <c r="BH62" s="33">
        <v>2906.5368750821917</v>
      </c>
      <c r="BI62" s="33">
        <v>4542.3954497293162</v>
      </c>
    </row>
    <row r="63" spans="1:61">
      <c r="A63" s="108" t="s">
        <v>184</v>
      </c>
      <c r="B63" s="105">
        <v>11.2915159896011</v>
      </c>
      <c r="AN63" s="101">
        <v>61</v>
      </c>
      <c r="AO63" s="102">
        <v>30682.812581009468</v>
      </c>
      <c r="AP63" s="102">
        <v>17325.600005410026</v>
      </c>
      <c r="AQ63" s="102">
        <v>12787.942861135971</v>
      </c>
      <c r="AR63" s="102">
        <v>11030.632003444383</v>
      </c>
      <c r="AS63" s="102"/>
      <c r="AT63" s="102"/>
      <c r="AU63" s="102"/>
      <c r="AV63" s="101">
        <v>61</v>
      </c>
      <c r="AW63" s="102">
        <v>30682.812581009468</v>
      </c>
      <c r="AX63" s="102">
        <v>17325.600005410026</v>
      </c>
      <c r="AY63" s="102">
        <v>12787.942861135971</v>
      </c>
      <c r="AZ63" s="102">
        <v>11030.632003444383</v>
      </c>
      <c r="BA63" s="102"/>
      <c r="BB63" s="102"/>
      <c r="BC63" s="102"/>
      <c r="BG63" s="110">
        <v>61</v>
      </c>
      <c r="BH63" s="33">
        <v>3077.0164418482195</v>
      </c>
      <c r="BI63" s="33">
        <v>4723.1224220712329</v>
      </c>
    </row>
    <row r="64" spans="1:61">
      <c r="A64" s="106" t="s">
        <v>177</v>
      </c>
      <c r="B64" s="105">
        <v>11.0080734336986</v>
      </c>
      <c r="AN64" s="101">
        <v>62</v>
      </c>
      <c r="AO64" s="102">
        <v>33355.905153272724</v>
      </c>
      <c r="AP64" s="102">
        <v>18645.645720107932</v>
      </c>
      <c r="AQ64" s="102">
        <v>13934.732575779777</v>
      </c>
      <c r="AR64" s="102">
        <v>11913.412575148608</v>
      </c>
      <c r="AS64" s="102"/>
      <c r="AT64" s="102"/>
      <c r="AU64" s="102"/>
      <c r="AV64" s="101">
        <v>62</v>
      </c>
      <c r="AW64" s="102">
        <v>33355.905153272724</v>
      </c>
      <c r="AX64" s="102">
        <v>18645.645720107932</v>
      </c>
      <c r="AY64" s="102">
        <v>13934.732575779777</v>
      </c>
      <c r="AZ64" s="102">
        <v>11913.412575148608</v>
      </c>
      <c r="BA64" s="102"/>
      <c r="BB64" s="102"/>
      <c r="BC64" s="102"/>
      <c r="BG64" s="110">
        <v>62</v>
      </c>
      <c r="BH64" s="33">
        <v>3248.4275908208215</v>
      </c>
      <c r="BI64" s="33">
        <v>4903.8493944131505</v>
      </c>
    </row>
    <row r="65" spans="1:61">
      <c r="AN65" s="101">
        <v>63</v>
      </c>
      <c r="AO65" s="102">
        <v>35575.232011108586</v>
      </c>
      <c r="AP65" s="102">
        <v>19924.440006221528</v>
      </c>
      <c r="AQ65" s="102">
        <v>14933.01714752007</v>
      </c>
      <c r="AR65" s="102">
        <v>12787.942861135971</v>
      </c>
      <c r="AS65" s="102"/>
      <c r="AT65" s="102"/>
      <c r="AU65" s="102"/>
      <c r="AV65" s="101">
        <v>63</v>
      </c>
      <c r="AW65" s="102">
        <v>35575.232011108586</v>
      </c>
      <c r="AX65" s="102">
        <v>19924.440006221528</v>
      </c>
      <c r="AY65" s="102">
        <v>14933.01714752007</v>
      </c>
      <c r="AZ65" s="102">
        <v>12787.942861135971</v>
      </c>
      <c r="BA65" s="102"/>
      <c r="BB65" s="102"/>
      <c r="BC65" s="102"/>
      <c r="BG65" s="110">
        <v>63</v>
      </c>
      <c r="BH65" s="33">
        <v>3429.1545632630141</v>
      </c>
      <c r="BI65" s="33">
        <v>5083.6447844482191</v>
      </c>
    </row>
    <row r="66" spans="1:61">
      <c r="AN66" s="101">
        <v>64</v>
      </c>
      <c r="AO66" s="102">
        <v>37712.056011775829</v>
      </c>
      <c r="AP66" s="102">
        <v>21285.737149503744</v>
      </c>
      <c r="AQ66" s="102">
        <v>16121.058290748184</v>
      </c>
      <c r="AR66" s="102">
        <v>13670.723432840197</v>
      </c>
      <c r="AS66" s="102"/>
      <c r="AT66" s="102"/>
      <c r="AU66" s="102"/>
      <c r="AV66" s="101">
        <v>64</v>
      </c>
      <c r="AW66" s="102">
        <v>37712.056011775829</v>
      </c>
      <c r="AX66" s="102">
        <v>21285.737149503744</v>
      </c>
      <c r="AY66" s="102">
        <v>16121.058290748184</v>
      </c>
      <c r="AZ66" s="102">
        <v>13670.723432840197</v>
      </c>
      <c r="BA66" s="102"/>
      <c r="BB66" s="102"/>
      <c r="BC66" s="102"/>
      <c r="BG66" s="110">
        <v>64</v>
      </c>
      <c r="BH66" s="33">
        <v>3633.1710938778083</v>
      </c>
      <c r="BI66" s="33">
        <v>5263.4401744832876</v>
      </c>
    </row>
    <row r="67" spans="1:61">
      <c r="C67"/>
      <c r="AN67" s="101">
        <v>65</v>
      </c>
      <c r="AO67" s="102">
        <v>40376.898298322223</v>
      </c>
      <c r="AP67" s="102">
        <v>22605.782864201654</v>
      </c>
      <c r="AQ67" s="102">
        <v>17540.107434048434</v>
      </c>
      <c r="AR67" s="102">
        <v>14545.25371882756</v>
      </c>
      <c r="AS67" s="102"/>
      <c r="AT67" s="102"/>
      <c r="AU67" s="102"/>
      <c r="AV67" s="101">
        <v>65</v>
      </c>
      <c r="AW67" s="102">
        <v>40376.898298322223</v>
      </c>
      <c r="AX67" s="102">
        <v>22605.782864201654</v>
      </c>
      <c r="AY67" s="102">
        <v>17540.107434048434</v>
      </c>
      <c r="AZ67" s="102">
        <v>14545.25371882756</v>
      </c>
      <c r="BA67" s="102"/>
      <c r="BB67" s="102"/>
      <c r="BC67" s="102"/>
      <c r="BG67" s="110">
        <v>65</v>
      </c>
      <c r="BH67" s="33">
        <v>3826.9402189167126</v>
      </c>
      <c r="BI67" s="33">
        <v>5504.7199983747942</v>
      </c>
    </row>
    <row r="68" spans="1:61">
      <c r="A68" s="14" t="s">
        <v>28</v>
      </c>
      <c r="C68" s="106" t="s">
        <v>169</v>
      </c>
      <c r="AN68" s="101">
        <v>66</v>
      </c>
      <c r="AO68" s="102">
        <v>42686.978299043556</v>
      </c>
      <c r="AP68" s="102">
        <v>26376.16343680755</v>
      </c>
      <c r="AQ68" s="102">
        <v>18893.154291613791</v>
      </c>
      <c r="AR68" s="102">
        <v>16533.572576591283</v>
      </c>
      <c r="AS68" s="102"/>
      <c r="AT68" s="102"/>
      <c r="AU68" s="102"/>
      <c r="AV68" s="101">
        <v>66</v>
      </c>
      <c r="AW68" s="102">
        <v>42686.978299043556</v>
      </c>
      <c r="AX68" s="102">
        <v>26376.16343680755</v>
      </c>
      <c r="AY68" s="102">
        <v>18893.154291613791</v>
      </c>
      <c r="AZ68" s="102">
        <v>16533.572576591283</v>
      </c>
      <c r="BA68" s="102"/>
      <c r="BB68" s="102"/>
      <c r="BC68" s="102"/>
      <c r="BG68" s="110">
        <v>66</v>
      </c>
      <c r="BH68" s="33">
        <v>4049.5883961698632</v>
      </c>
      <c r="BI68" s="33">
        <v>5745.9998223665752</v>
      </c>
    </row>
    <row r="69" spans="1:61">
      <c r="A69" s="36" t="s">
        <v>29</v>
      </c>
      <c r="C69" s="106" t="s">
        <v>170</v>
      </c>
      <c r="AN69" s="101">
        <v>67</v>
      </c>
      <c r="AO69" s="102">
        <v>45360.070871306823</v>
      </c>
      <c r="AP69" s="102">
        <v>27968.468580161898</v>
      </c>
      <c r="AQ69" s="102">
        <v>20798.970292208891</v>
      </c>
      <c r="AR69" s="102">
        <v>17903.120005590357</v>
      </c>
      <c r="AS69" s="102"/>
      <c r="AT69" s="102"/>
      <c r="AU69" s="102"/>
      <c r="AV69" s="101">
        <v>67</v>
      </c>
      <c r="AW69" s="102">
        <v>45360.070871306823</v>
      </c>
      <c r="AX69" s="102">
        <v>27968.468580161898</v>
      </c>
      <c r="AY69" s="102">
        <v>20798.970292208891</v>
      </c>
      <c r="AZ69" s="102">
        <v>17903.120005590357</v>
      </c>
      <c r="BA69" s="102"/>
      <c r="BB69" s="102"/>
      <c r="BC69" s="102"/>
      <c r="BG69" s="110">
        <v>67</v>
      </c>
      <c r="BH69" s="33">
        <v>4271.3049911161643</v>
      </c>
      <c r="BI69" s="33">
        <v>5986.3480639512318</v>
      </c>
    </row>
    <row r="70" spans="1:61">
      <c r="A70" s="106" t="s">
        <v>36</v>
      </c>
      <c r="AN70" s="101">
        <v>68</v>
      </c>
      <c r="AO70" s="102">
        <v>48981.946301009193</v>
      </c>
      <c r="AP70" s="102">
        <v>29767.030866437795</v>
      </c>
      <c r="AQ70" s="102">
        <v>22820.290292840062</v>
      </c>
      <c r="AR70" s="102">
        <v>19388.171434625503</v>
      </c>
      <c r="AS70" s="102"/>
      <c r="AT70" s="102"/>
      <c r="AU70" s="102"/>
      <c r="AV70" s="101">
        <v>68</v>
      </c>
      <c r="AW70" s="102">
        <v>48981.946301009193</v>
      </c>
      <c r="AX70" s="102">
        <v>29767.030866437795</v>
      </c>
      <c r="AY70" s="102">
        <v>22820.290292840062</v>
      </c>
      <c r="AZ70" s="102">
        <v>19388.171434625503</v>
      </c>
      <c r="BA70" s="102"/>
      <c r="BB70" s="102"/>
      <c r="BC70" s="102"/>
      <c r="BG70" s="110">
        <v>68</v>
      </c>
      <c r="BH70" s="33">
        <v>4511.6532327008217</v>
      </c>
      <c r="BI70" s="33">
        <v>6226.696305535891</v>
      </c>
    </row>
    <row r="71" spans="1:61">
      <c r="A71" s="107" t="s">
        <v>37</v>
      </c>
      <c r="AM71" s="6" t="s">
        <v>168</v>
      </c>
      <c r="AN71" s="101">
        <v>69</v>
      </c>
      <c r="AO71" s="102">
        <v>51762.29258759167</v>
      </c>
      <c r="AP71" s="102">
        <v>32522.626295869679</v>
      </c>
      <c r="AQ71" s="102">
        <v>24503.348579079895</v>
      </c>
      <c r="AR71" s="102">
        <v>20749.468577907723</v>
      </c>
      <c r="AS71" s="102"/>
      <c r="AT71" s="102"/>
      <c r="AU71" s="102"/>
      <c r="AV71" s="101">
        <v>69</v>
      </c>
      <c r="AW71" s="102">
        <v>51762.29258759167</v>
      </c>
      <c r="AX71" s="102">
        <v>32522.626295869679</v>
      </c>
      <c r="AY71" s="102">
        <v>24503.348579079895</v>
      </c>
      <c r="AZ71" s="102">
        <v>20749.468577907723</v>
      </c>
      <c r="BA71" s="102"/>
      <c r="BB71" s="102"/>
      <c r="BC71" s="102"/>
      <c r="BG71" s="110">
        <v>69</v>
      </c>
      <c r="BH71" s="33">
        <v>4753.8646389994519</v>
      </c>
      <c r="BI71" s="33">
        <v>6467.9761294273967</v>
      </c>
    </row>
    <row r="72" spans="1:61">
      <c r="A72" s="108" t="s">
        <v>139</v>
      </c>
      <c r="AM72" s="6" t="s">
        <v>167</v>
      </c>
      <c r="AN72" s="101">
        <v>70</v>
      </c>
      <c r="AO72" s="102">
        <v>56027.690303209274</v>
      </c>
      <c r="AP72" s="102">
        <v>34956.460582343949</v>
      </c>
      <c r="AQ72" s="102">
        <v>26004.900579548761</v>
      </c>
      <c r="AR72" s="102">
        <v>22226.269721226006</v>
      </c>
      <c r="AS72" s="102"/>
      <c r="AT72" s="102"/>
      <c r="AU72" s="102"/>
      <c r="AV72" s="101">
        <v>70</v>
      </c>
      <c r="AW72" s="102">
        <v>56027.690303209274</v>
      </c>
      <c r="AX72" s="102">
        <v>34956.460582343949</v>
      </c>
      <c r="AY72" s="102">
        <v>26004.900579548761</v>
      </c>
      <c r="AZ72" s="102">
        <v>22226.269721226006</v>
      </c>
      <c r="BA72" s="102"/>
      <c r="BB72" s="102"/>
      <c r="BC72" s="102"/>
      <c r="BG72" s="110">
        <v>70</v>
      </c>
      <c r="BH72" s="33">
        <v>4994.2128805841094</v>
      </c>
      <c r="BI72" s="33">
        <v>6707.3927887052059</v>
      </c>
    </row>
    <row r="73" spans="1:61">
      <c r="AN73" s="101">
        <v>71</v>
      </c>
      <c r="AO73" s="102">
        <v>61901.893733614968</v>
      </c>
      <c r="AP73" s="102">
        <v>37926.563440414233</v>
      </c>
      <c r="AQ73" s="102">
        <v>28232.477723101478</v>
      </c>
      <c r="AR73" s="102">
        <v>23810.324578863492</v>
      </c>
      <c r="AS73" s="102"/>
      <c r="AT73" s="102"/>
      <c r="AU73" s="102"/>
      <c r="AV73" s="101">
        <v>71</v>
      </c>
      <c r="AW73" s="102">
        <v>61901.893733614968</v>
      </c>
      <c r="AX73" s="102">
        <v>37926.563440414233</v>
      </c>
      <c r="AY73" s="102">
        <v>28232.477723101478</v>
      </c>
      <c r="AZ73" s="102">
        <v>23810.324578863492</v>
      </c>
      <c r="BA73" s="102"/>
      <c r="BB73" s="102"/>
      <c r="BC73" s="102"/>
      <c r="BG73" s="110">
        <v>71</v>
      </c>
      <c r="BH73" s="33">
        <v>5234.5611221687668</v>
      </c>
      <c r="BI73" s="33">
        <v>7009.225464246575</v>
      </c>
    </row>
    <row r="74" spans="1:61">
      <c r="A74"/>
      <c r="AN74" s="101">
        <v>72</v>
      </c>
      <c r="AO74" s="102">
        <v>61901.893733614968</v>
      </c>
      <c r="AP74" s="102">
        <v>37926.563440414233</v>
      </c>
      <c r="AQ74" s="102">
        <v>28232.477723101478</v>
      </c>
      <c r="AR74" s="102">
        <v>23810.324578863492</v>
      </c>
      <c r="AS74" s="102"/>
      <c r="AT74" s="102"/>
      <c r="AU74" s="102"/>
      <c r="AV74" s="101">
        <v>72</v>
      </c>
      <c r="AW74" s="102">
        <v>61901.893733614968</v>
      </c>
      <c r="AX74" s="102">
        <v>37926.563440414233</v>
      </c>
      <c r="AY74" s="102">
        <v>28232.477723101478</v>
      </c>
      <c r="AZ74" s="102">
        <v>23810.324578863492</v>
      </c>
      <c r="BA74" s="102"/>
      <c r="BB74" s="102"/>
      <c r="BC74" s="102"/>
      <c r="BG74" s="110">
        <v>72</v>
      </c>
      <c r="BH74" s="33">
        <v>5474.9093637534252</v>
      </c>
      <c r="BI74" s="33">
        <v>7009.225464246575</v>
      </c>
    </row>
    <row r="75" spans="1:61">
      <c r="AN75" s="101">
        <v>73</v>
      </c>
      <c r="AO75" s="102">
        <v>61901.893733614968</v>
      </c>
      <c r="AP75" s="102">
        <v>37926.563440414233</v>
      </c>
      <c r="AQ75" s="102">
        <v>28232.477723101478</v>
      </c>
      <c r="AR75" s="102">
        <v>23810.324578863492</v>
      </c>
      <c r="AS75" s="102"/>
      <c r="AT75" s="102"/>
      <c r="AU75" s="102"/>
      <c r="AV75" s="101">
        <v>73</v>
      </c>
      <c r="AW75" s="102">
        <v>61901.893733614968</v>
      </c>
      <c r="AX75" s="102">
        <v>37926.563440414233</v>
      </c>
      <c r="AY75" s="102">
        <v>28232.477723101478</v>
      </c>
      <c r="AZ75" s="102">
        <v>23810.324578863492</v>
      </c>
      <c r="BA75" s="102"/>
      <c r="BB75" s="102"/>
      <c r="BC75" s="102"/>
      <c r="BG75" s="110">
        <v>73</v>
      </c>
      <c r="BH75" s="33">
        <v>5474.9093637534252</v>
      </c>
      <c r="BI75" s="33">
        <v>7009.225464246575</v>
      </c>
    </row>
    <row r="76" spans="1:61">
      <c r="A76" s="106" t="s">
        <v>181</v>
      </c>
      <c r="C76" s="106" t="s">
        <v>141</v>
      </c>
      <c r="AN76" s="101">
        <v>74</v>
      </c>
      <c r="AO76" s="102">
        <v>61901.893733614968</v>
      </c>
      <c r="AP76" s="102">
        <v>37926.563440414233</v>
      </c>
      <c r="AQ76" s="102">
        <v>28232.477723101478</v>
      </c>
      <c r="AR76" s="102">
        <v>23810.324578863492</v>
      </c>
      <c r="AS76" s="102"/>
      <c r="AT76" s="102"/>
      <c r="AU76" s="102"/>
      <c r="AV76" s="101">
        <v>74</v>
      </c>
      <c r="AW76" s="102">
        <v>61901.893733614968</v>
      </c>
      <c r="AX76" s="102">
        <v>37926.563440414233</v>
      </c>
      <c r="AY76" s="102">
        <v>28232.477723101478</v>
      </c>
      <c r="AZ76" s="102">
        <v>23810.324578863492</v>
      </c>
      <c r="BA76" s="102"/>
      <c r="BB76" s="102"/>
      <c r="BC76" s="102"/>
      <c r="BG76" s="110">
        <v>74</v>
      </c>
      <c r="BH76" s="33">
        <v>5474.9093637534252</v>
      </c>
      <c r="BI76" s="33">
        <v>7009.225464246575</v>
      </c>
    </row>
    <row r="77" spans="1:61">
      <c r="A77" s="106" t="s">
        <v>171</v>
      </c>
      <c r="AN77" s="101">
        <v>75</v>
      </c>
      <c r="AO77" s="102">
        <v>61901.893733614968</v>
      </c>
      <c r="AP77" s="102">
        <v>37926.563440414233</v>
      </c>
      <c r="AQ77" s="102">
        <v>28232.477723101478</v>
      </c>
      <c r="AR77" s="102">
        <v>23810.324578863492</v>
      </c>
      <c r="AS77" s="102"/>
      <c r="AT77" s="102"/>
      <c r="AU77" s="102"/>
      <c r="AV77" s="101">
        <v>75</v>
      </c>
      <c r="AW77" s="102">
        <v>61901.893733614968</v>
      </c>
      <c r="AX77" s="102">
        <v>37926.563440414233</v>
      </c>
      <c r="AY77" s="102">
        <v>28232.477723101478</v>
      </c>
      <c r="AZ77" s="102">
        <v>23810.324578863492</v>
      </c>
      <c r="BA77" s="102"/>
      <c r="BB77" s="102"/>
      <c r="BC77" s="102"/>
      <c r="BG77" s="110">
        <v>75</v>
      </c>
      <c r="BH77" s="33">
        <v>5595.0834845457539</v>
      </c>
      <c r="BI77" s="33">
        <v>7009.225464246575</v>
      </c>
    </row>
    <row r="78" spans="1:61">
      <c r="A78" s="106" t="s">
        <v>170</v>
      </c>
      <c r="AN78" s="101">
        <v>76</v>
      </c>
      <c r="AO78" s="102">
        <v>64030.46744856533</v>
      </c>
      <c r="AP78" s="102">
        <v>43223.246870639588</v>
      </c>
      <c r="AQ78" s="102">
        <v>31144.828581153735</v>
      </c>
      <c r="AR78" s="102">
        <v>25179.87200786257</v>
      </c>
      <c r="AS78" s="102"/>
      <c r="AT78" s="102"/>
      <c r="AU78" s="102"/>
      <c r="AV78" s="101">
        <v>76</v>
      </c>
      <c r="AW78" s="102">
        <v>64030.46744856533</v>
      </c>
      <c r="AX78" s="102">
        <v>43223.246870639588</v>
      </c>
      <c r="AY78" s="102">
        <v>31144.828581153735</v>
      </c>
      <c r="AZ78" s="102">
        <v>25179.87200786257</v>
      </c>
      <c r="BA78" s="102"/>
      <c r="BB78" s="102"/>
      <c r="BC78" s="102"/>
      <c r="BG78" s="110">
        <v>76</v>
      </c>
      <c r="BH78" s="33">
        <v>5595.0834845457539</v>
      </c>
      <c r="BI78" s="33">
        <v>7009.225464246575</v>
      </c>
    </row>
    <row r="79" spans="1:61">
      <c r="A79"/>
      <c r="C79" s="6" t="s">
        <v>168</v>
      </c>
      <c r="AN79" s="101">
        <v>77</v>
      </c>
      <c r="AO79" s="102">
        <v>64030.46744856533</v>
      </c>
      <c r="AP79" s="102">
        <v>43223.246870639588</v>
      </c>
      <c r="AQ79" s="102">
        <v>31144.828581153735</v>
      </c>
      <c r="AR79" s="102">
        <v>25179.87200786257</v>
      </c>
      <c r="AS79" s="102"/>
      <c r="AT79" s="102"/>
      <c r="AU79" s="102"/>
      <c r="AV79" s="101">
        <v>77</v>
      </c>
      <c r="AW79" s="102">
        <v>64030.46744856533</v>
      </c>
      <c r="AX79" s="102">
        <v>43223.246870639588</v>
      </c>
      <c r="AY79" s="102">
        <v>31144.828581153735</v>
      </c>
      <c r="AZ79" s="102">
        <v>25179.87200786257</v>
      </c>
      <c r="BA79" s="102"/>
      <c r="BB79" s="102"/>
      <c r="BC79" s="102"/>
      <c r="BG79" s="110">
        <v>77</v>
      </c>
      <c r="BH79" s="33">
        <v>5595.0834845457539</v>
      </c>
      <c r="BI79" s="33">
        <v>7009.225464246575</v>
      </c>
    </row>
    <row r="80" spans="1:61">
      <c r="A80" s="106" t="s">
        <v>140</v>
      </c>
      <c r="C80" s="6" t="s">
        <v>167</v>
      </c>
      <c r="AN80" s="101">
        <v>78</v>
      </c>
      <c r="AO80" s="102">
        <v>64030.46744856533</v>
      </c>
      <c r="AP80" s="102">
        <v>43223.246870639588</v>
      </c>
      <c r="AQ80" s="102">
        <v>31144.828581153735</v>
      </c>
      <c r="AR80" s="102">
        <v>25179.87200786257</v>
      </c>
      <c r="AS80" s="102"/>
      <c r="AT80" s="102"/>
      <c r="AU80" s="102"/>
      <c r="AV80" s="101">
        <v>78</v>
      </c>
      <c r="AW80" s="102">
        <v>64030.46744856533</v>
      </c>
      <c r="AX80" s="102">
        <v>43223.246870639588</v>
      </c>
      <c r="AY80" s="102">
        <v>31144.828581153735</v>
      </c>
      <c r="AZ80" s="102">
        <v>25179.87200786257</v>
      </c>
      <c r="BA80" s="102"/>
      <c r="BB80" s="102"/>
      <c r="BC80" s="102"/>
      <c r="BG80" s="110">
        <v>78</v>
      </c>
      <c r="BH80" s="33">
        <v>5595.0834845457539</v>
      </c>
      <c r="BI80" s="33">
        <v>7009.225464246575</v>
      </c>
    </row>
    <row r="81" spans="1:61">
      <c r="A81"/>
      <c r="AN81" s="101">
        <v>79</v>
      </c>
      <c r="AO81" s="102">
        <v>64030.46744856533</v>
      </c>
      <c r="AP81" s="102">
        <v>43223.246870639588</v>
      </c>
      <c r="AQ81" s="102">
        <v>31144.828581153735</v>
      </c>
      <c r="AR81" s="102">
        <v>25179.87200786257</v>
      </c>
      <c r="AS81" s="102"/>
      <c r="AT81" s="102"/>
      <c r="AU81" s="102"/>
      <c r="AV81" s="101">
        <v>79</v>
      </c>
      <c r="AW81" s="102">
        <v>64030.46744856533</v>
      </c>
      <c r="AX81" s="102">
        <v>43223.246870639588</v>
      </c>
      <c r="AY81" s="102">
        <v>31144.828581153735</v>
      </c>
      <c r="AZ81" s="102">
        <v>25179.87200786257</v>
      </c>
      <c r="BA81" s="102"/>
      <c r="BB81" s="102"/>
      <c r="BC81" s="102"/>
      <c r="BG81" s="110">
        <v>79</v>
      </c>
      <c r="BH81" s="33">
        <v>5595.0834845457539</v>
      </c>
      <c r="BI81" s="33">
        <v>7009.225464246575</v>
      </c>
    </row>
    <row r="82" spans="1:61">
      <c r="A82"/>
      <c r="AN82" s="101">
        <v>80</v>
      </c>
      <c r="AO82" s="102">
        <v>64030.46744856533</v>
      </c>
      <c r="AP82" s="102">
        <v>43223.246870639588</v>
      </c>
      <c r="AQ82" s="102">
        <v>31144.828581153735</v>
      </c>
      <c r="AR82" s="102">
        <v>25179.87200786257</v>
      </c>
      <c r="AS82" s="102"/>
      <c r="AT82" s="102"/>
      <c r="AU82" s="102"/>
      <c r="AV82" s="101">
        <v>80</v>
      </c>
      <c r="AW82" s="102">
        <v>64030.46744856533</v>
      </c>
      <c r="AX82" s="102">
        <v>43223.246870639588</v>
      </c>
      <c r="AY82" s="102">
        <v>31144.828581153735</v>
      </c>
      <c r="AZ82" s="102">
        <v>25179.87200786257</v>
      </c>
      <c r="BA82" s="102"/>
      <c r="BB82" s="102"/>
      <c r="BC82" s="102"/>
      <c r="BG82" s="110">
        <v>80</v>
      </c>
      <c r="BH82" s="33">
        <v>5716.1891877452053</v>
      </c>
      <c r="BI82" s="33">
        <v>7009.225464246575</v>
      </c>
    </row>
    <row r="83" spans="1:61">
      <c r="A83" s="103" t="s">
        <v>24</v>
      </c>
      <c r="B83" s="103" t="s">
        <v>61</v>
      </c>
      <c r="AN83" s="101">
        <v>81</v>
      </c>
      <c r="AO83" s="102">
        <v>64566.736020161363</v>
      </c>
      <c r="AP83" s="102">
        <v>47670.150872028156</v>
      </c>
      <c r="AQ83" s="102">
        <v>34494.444582199678</v>
      </c>
      <c r="AR83" s="102">
        <v>26648.422865463992</v>
      </c>
      <c r="AS83" s="102"/>
      <c r="AT83" s="102"/>
      <c r="AU83" s="102"/>
      <c r="AV83" s="101">
        <v>81</v>
      </c>
      <c r="AW83" s="102">
        <v>64566.736020161363</v>
      </c>
      <c r="AX83" s="102">
        <v>47670.150872028156</v>
      </c>
      <c r="AY83" s="102">
        <v>34494.444582199678</v>
      </c>
      <c r="AZ83" s="102">
        <v>26648.422865463992</v>
      </c>
      <c r="BA83" s="102"/>
      <c r="BB83" s="102"/>
      <c r="BC83" s="102"/>
      <c r="BG83" s="110">
        <v>81</v>
      </c>
      <c r="BH83" s="33">
        <v>5716.1891877452053</v>
      </c>
      <c r="BI83" s="33">
        <v>7009.225464246575</v>
      </c>
    </row>
    <row r="84" spans="1:61">
      <c r="A84" s="14" t="s">
        <v>142</v>
      </c>
      <c r="B84" s="104">
        <v>1</v>
      </c>
      <c r="AN84" s="101">
        <v>82</v>
      </c>
      <c r="AO84" s="102">
        <v>64566.736020161363</v>
      </c>
      <c r="AP84" s="102">
        <v>47670.150872028156</v>
      </c>
      <c r="AQ84" s="102">
        <v>34494.444582199678</v>
      </c>
      <c r="AR84" s="102">
        <v>26648.422865463992</v>
      </c>
      <c r="AS84" s="102"/>
      <c r="AT84" s="102"/>
      <c r="AU84" s="102"/>
      <c r="AV84" s="101">
        <v>82</v>
      </c>
      <c r="AW84" s="102">
        <v>64566.736020161363</v>
      </c>
      <c r="AX84" s="102">
        <v>47670.150872028156</v>
      </c>
      <c r="AY84" s="102">
        <v>34494.444582199678</v>
      </c>
      <c r="AZ84" s="102">
        <v>26648.422865463992</v>
      </c>
      <c r="BA84" s="102"/>
      <c r="BB84" s="102"/>
      <c r="BC84" s="102"/>
      <c r="BG84" s="110">
        <v>82</v>
      </c>
      <c r="BH84" s="33">
        <v>5716.1891877452053</v>
      </c>
      <c r="BI84" s="33">
        <v>7009.225464246575</v>
      </c>
    </row>
    <row r="85" spans="1:61">
      <c r="A85" s="36" t="s">
        <v>62</v>
      </c>
      <c r="B85" s="105">
        <v>4</v>
      </c>
      <c r="AN85" s="101">
        <v>83</v>
      </c>
      <c r="AO85" s="102">
        <v>64566.736020161363</v>
      </c>
      <c r="AP85" s="102">
        <v>47670.150872028156</v>
      </c>
      <c r="AQ85" s="102">
        <v>34494.444582199678</v>
      </c>
      <c r="AR85" s="102">
        <v>26648.422865463992</v>
      </c>
      <c r="AS85" s="102"/>
      <c r="AT85" s="102"/>
      <c r="AU85" s="102"/>
      <c r="AV85" s="101">
        <v>83</v>
      </c>
      <c r="AW85" s="102">
        <v>64566.736020161363</v>
      </c>
      <c r="AX85" s="102">
        <v>47670.150872028156</v>
      </c>
      <c r="AY85" s="102">
        <v>34494.444582199678</v>
      </c>
      <c r="AZ85" s="102">
        <v>26648.422865463992</v>
      </c>
      <c r="BA85" s="102"/>
      <c r="BB85" s="102"/>
      <c r="BC85" s="102"/>
      <c r="BG85" s="110">
        <v>83</v>
      </c>
      <c r="BH85" s="33">
        <v>5716.1891877452053</v>
      </c>
      <c r="BI85" s="33">
        <v>7009.225464246575</v>
      </c>
    </row>
    <row r="86" spans="1:61">
      <c r="A86" s="106" t="s">
        <v>172</v>
      </c>
      <c r="B86" s="105">
        <v>5.9318472453655202</v>
      </c>
      <c r="AN86" s="101">
        <v>84</v>
      </c>
      <c r="AO86" s="102">
        <v>64566.736020161363</v>
      </c>
      <c r="AP86" s="102">
        <v>47670.150872028156</v>
      </c>
      <c r="AQ86" s="102">
        <v>34494.444582199678</v>
      </c>
      <c r="AR86" s="102">
        <v>26648.422865463992</v>
      </c>
      <c r="AS86" s="102"/>
      <c r="AT86" s="102"/>
      <c r="AU86" s="102"/>
      <c r="AV86" s="101">
        <v>84</v>
      </c>
      <c r="AW86" s="102">
        <v>64566.736020161363</v>
      </c>
      <c r="AX86" s="102">
        <v>47670.150872028156</v>
      </c>
      <c r="AY86" s="102">
        <v>34494.444582199678</v>
      </c>
      <c r="AZ86" s="102">
        <v>26648.422865463992</v>
      </c>
      <c r="BA86" s="102"/>
      <c r="BB86" s="102"/>
      <c r="BC86" s="102"/>
      <c r="BG86" s="110">
        <v>84</v>
      </c>
      <c r="BH86" s="33">
        <v>5716.1891877452053</v>
      </c>
      <c r="BI86" s="33">
        <v>7009.225464246575</v>
      </c>
    </row>
    <row r="87" spans="1:61">
      <c r="A87" s="106" t="s">
        <v>175</v>
      </c>
      <c r="B87" s="105">
        <v>5.7258230127691201</v>
      </c>
      <c r="AN87" s="101">
        <v>85</v>
      </c>
      <c r="AO87" s="102">
        <v>64566.736020161363</v>
      </c>
      <c r="AP87" s="102">
        <v>47670.150872028156</v>
      </c>
      <c r="AQ87" s="102">
        <v>34494.444582199678</v>
      </c>
      <c r="AR87" s="102">
        <v>26648.422865463992</v>
      </c>
      <c r="AS87" s="102"/>
      <c r="AT87" s="102"/>
      <c r="AU87" s="102"/>
      <c r="AV87" s="101">
        <v>85</v>
      </c>
      <c r="AW87" s="102">
        <v>64566.736020161363</v>
      </c>
      <c r="AX87" s="102">
        <v>47670.150872028156</v>
      </c>
      <c r="AY87" s="102">
        <v>34494.444582199678</v>
      </c>
      <c r="AZ87" s="102">
        <v>26648.422865463992</v>
      </c>
      <c r="BA87" s="102"/>
      <c r="BB87" s="102"/>
      <c r="BC87" s="102"/>
      <c r="BG87" s="110">
        <v>85</v>
      </c>
      <c r="BH87" s="33">
        <v>5716.1891877452053</v>
      </c>
      <c r="BI87" s="33">
        <v>7009.225464246575</v>
      </c>
    </row>
    <row r="88" spans="1:61">
      <c r="A88" s="107" t="s">
        <v>173</v>
      </c>
      <c r="B88" s="105">
        <v>9.8222772755307801</v>
      </c>
      <c r="AN88" s="101">
        <v>86</v>
      </c>
      <c r="AO88" s="102">
        <v>64566.736020161363</v>
      </c>
      <c r="AP88" s="102">
        <v>47670.150872028156</v>
      </c>
      <c r="AQ88" s="102">
        <v>34494.444582199678</v>
      </c>
      <c r="AR88" s="102">
        <v>26648.422865463992</v>
      </c>
      <c r="AS88" s="102"/>
      <c r="AT88" s="102"/>
      <c r="AU88" s="102"/>
      <c r="AV88" s="101">
        <v>86</v>
      </c>
      <c r="AW88" s="102">
        <v>64566.736020161363</v>
      </c>
      <c r="AX88" s="102">
        <v>47670.150872028156</v>
      </c>
      <c r="AY88" s="102">
        <v>34494.444582199678</v>
      </c>
      <c r="AZ88" s="102">
        <v>26648.422865463992</v>
      </c>
      <c r="BA88" s="102"/>
      <c r="BB88" s="102"/>
      <c r="BC88" s="102"/>
      <c r="BG88" s="110">
        <v>86</v>
      </c>
      <c r="BH88" s="33">
        <v>5716.1891877452053</v>
      </c>
      <c r="BI88" s="33">
        <v>7009.225464246575</v>
      </c>
    </row>
    <row r="89" spans="1:61">
      <c r="A89" s="107" t="s">
        <v>176</v>
      </c>
      <c r="B89" s="105">
        <v>9.2944311173425795</v>
      </c>
      <c r="AN89" s="101">
        <v>87</v>
      </c>
      <c r="AO89" s="102">
        <v>64566.736020161363</v>
      </c>
      <c r="AP89" s="102">
        <v>47670.150872028156</v>
      </c>
      <c r="AQ89" s="102">
        <v>34494.444582199678</v>
      </c>
      <c r="AR89" s="102">
        <v>26648.422865463992</v>
      </c>
      <c r="AS89" s="102"/>
      <c r="AT89" s="102"/>
      <c r="AU89" s="102"/>
      <c r="AV89" s="101">
        <v>87</v>
      </c>
      <c r="AW89" s="102">
        <v>64566.736020161363</v>
      </c>
      <c r="AX89" s="102">
        <v>47670.150872028156</v>
      </c>
      <c r="AY89" s="102">
        <v>34494.444582199678</v>
      </c>
      <c r="AZ89" s="102">
        <v>26648.422865463992</v>
      </c>
      <c r="BA89" s="102"/>
      <c r="BB89" s="102"/>
      <c r="BC89" s="102"/>
      <c r="BG89" s="110">
        <v>87</v>
      </c>
      <c r="BH89" s="33">
        <v>5716.1891877452053</v>
      </c>
      <c r="BI89" s="33">
        <v>7009.225464246575</v>
      </c>
    </row>
    <row r="90" spans="1:61">
      <c r="A90" s="108" t="s">
        <v>174</v>
      </c>
      <c r="B90" s="105">
        <v>11.7485020253214</v>
      </c>
      <c r="AN90" s="101">
        <v>88</v>
      </c>
      <c r="AO90" s="102">
        <v>64566.736020161363</v>
      </c>
      <c r="AP90" s="102">
        <v>47670.150872028156</v>
      </c>
      <c r="AQ90" s="102">
        <v>34494.444582199678</v>
      </c>
      <c r="AR90" s="102">
        <v>26648.422865463992</v>
      </c>
      <c r="AS90" s="102"/>
      <c r="AT90" s="102"/>
      <c r="AU90" s="102"/>
      <c r="AV90" s="101">
        <v>88</v>
      </c>
      <c r="AW90" s="102">
        <v>64566.736020161363</v>
      </c>
      <c r="AX90" s="102">
        <v>47670.150872028156</v>
      </c>
      <c r="AY90" s="102">
        <v>34494.444582199678</v>
      </c>
      <c r="AZ90" s="102">
        <v>26648.422865463992</v>
      </c>
      <c r="BA90" s="102"/>
      <c r="BB90" s="102"/>
      <c r="BC90" s="102"/>
      <c r="BG90" s="110">
        <v>88</v>
      </c>
      <c r="BH90" s="33">
        <v>5716.1891877452053</v>
      </c>
      <c r="BI90" s="33">
        <v>7009.225464246575</v>
      </c>
    </row>
    <row r="91" spans="1:61">
      <c r="A91" s="108" t="s">
        <v>177</v>
      </c>
      <c r="B91" s="105">
        <v>11.0080734336986</v>
      </c>
      <c r="AN91" s="101">
        <v>89</v>
      </c>
      <c r="AO91" s="102">
        <v>64566.736020161363</v>
      </c>
      <c r="AP91" s="102">
        <v>47670.150872028156</v>
      </c>
      <c r="AQ91" s="102">
        <v>34494.444582199678</v>
      </c>
      <c r="AR91" s="102">
        <v>26648.422865463992</v>
      </c>
      <c r="AS91" s="102"/>
      <c r="AT91" s="102"/>
      <c r="AU91" s="102"/>
      <c r="AV91" s="101">
        <v>89</v>
      </c>
      <c r="AW91" s="102">
        <v>64566.736020161363</v>
      </c>
      <c r="AX91" s="102">
        <v>47670.150872028156</v>
      </c>
      <c r="AY91" s="102">
        <v>34494.444582199678</v>
      </c>
      <c r="AZ91" s="102">
        <v>26648.422865463992</v>
      </c>
      <c r="BA91" s="102"/>
      <c r="BB91" s="102"/>
      <c r="BC91" s="102"/>
      <c r="BG91" s="110">
        <v>89</v>
      </c>
      <c r="BH91" s="33">
        <v>5716.1891877452053</v>
      </c>
      <c r="BI91" s="33">
        <v>7009.225464246575</v>
      </c>
    </row>
    <row r="92" spans="1:61">
      <c r="AN92" s="101">
        <v>90</v>
      </c>
      <c r="AO92" s="102">
        <v>64566.736020161363</v>
      </c>
      <c r="AP92" s="102">
        <v>47670.150872028156</v>
      </c>
      <c r="AQ92" s="102">
        <v>34494.444582199678</v>
      </c>
      <c r="AR92" s="102">
        <v>26648.422865463992</v>
      </c>
      <c r="AS92" s="102"/>
      <c r="AT92" s="102"/>
      <c r="AU92" s="102"/>
      <c r="AV92" s="101">
        <v>90</v>
      </c>
      <c r="AW92" s="102">
        <v>64566.736020161363</v>
      </c>
      <c r="AX92" s="102">
        <v>47670.150872028156</v>
      </c>
      <c r="AY92" s="102">
        <v>34494.444582199678</v>
      </c>
      <c r="AZ92" s="102">
        <v>26648.422865463992</v>
      </c>
      <c r="BA92" s="102"/>
      <c r="BB92" s="102"/>
      <c r="BC92" s="102"/>
      <c r="BG92" s="110">
        <v>90</v>
      </c>
      <c r="BH92" s="33">
        <v>5716.1891877452053</v>
      </c>
      <c r="BI92" s="33">
        <v>7009.225464246575</v>
      </c>
    </row>
    <row r="93" spans="1:61">
      <c r="AN93" s="101">
        <v>91</v>
      </c>
      <c r="AO93" s="102">
        <v>64566.736020161363</v>
      </c>
      <c r="AP93" s="102">
        <v>47670.150872028156</v>
      </c>
      <c r="AQ93" s="102">
        <v>34494.444582199678</v>
      </c>
      <c r="AR93" s="102">
        <v>26648.422865463992</v>
      </c>
      <c r="AS93" s="102"/>
      <c r="AT93" s="102"/>
      <c r="AU93" s="102"/>
      <c r="AV93" s="101">
        <v>91</v>
      </c>
      <c r="AW93" s="102">
        <v>64566.736020161363</v>
      </c>
      <c r="AX93" s="102">
        <v>47670.150872028156</v>
      </c>
      <c r="AY93" s="102">
        <v>34494.444582199678</v>
      </c>
      <c r="AZ93" s="102">
        <v>26648.422865463992</v>
      </c>
      <c r="BA93" s="102"/>
      <c r="BB93" s="102"/>
      <c r="BC93" s="102"/>
      <c r="BG93" s="110">
        <v>91</v>
      </c>
      <c r="BH93" s="33">
        <v>5716.1891877452053</v>
      </c>
      <c r="BI93" s="33">
        <v>7009.225464246575</v>
      </c>
    </row>
    <row r="94" spans="1:61">
      <c r="AN94" s="101">
        <v>92</v>
      </c>
      <c r="AO94" s="102">
        <v>64566.736020161363</v>
      </c>
      <c r="AP94" s="102">
        <v>47670.150872028156</v>
      </c>
      <c r="AQ94" s="102">
        <v>34494.444582199678</v>
      </c>
      <c r="AR94" s="102">
        <v>26648.422865463992</v>
      </c>
      <c r="AS94" s="102"/>
      <c r="AT94" s="102"/>
      <c r="AU94" s="102"/>
      <c r="AV94" s="101">
        <v>92</v>
      </c>
      <c r="AW94" s="102">
        <v>64566.736020161363</v>
      </c>
      <c r="AX94" s="102">
        <v>47670.150872028156</v>
      </c>
      <c r="AY94" s="102">
        <v>34494.444582199678</v>
      </c>
      <c r="AZ94" s="102">
        <v>26648.422865463992</v>
      </c>
      <c r="BA94" s="102"/>
      <c r="BB94" s="102"/>
      <c r="BC94" s="102"/>
      <c r="BG94" s="110">
        <v>92</v>
      </c>
      <c r="BH94" s="33">
        <v>5716.1891877452053</v>
      </c>
      <c r="BI94" s="33">
        <v>7009.225464246575</v>
      </c>
    </row>
    <row r="95" spans="1:61">
      <c r="AN95" s="101">
        <v>93</v>
      </c>
      <c r="AO95" s="102">
        <v>64566.736020161363</v>
      </c>
      <c r="AP95" s="102">
        <v>47670.150872028156</v>
      </c>
      <c r="AQ95" s="102">
        <v>34494.444582199678</v>
      </c>
      <c r="AR95" s="102">
        <v>26648.422865463992</v>
      </c>
      <c r="AS95" s="102"/>
      <c r="AT95" s="102"/>
      <c r="AU95" s="102"/>
      <c r="AV95" s="101">
        <v>93</v>
      </c>
      <c r="AW95" s="102">
        <v>64566.736020161363</v>
      </c>
      <c r="AX95" s="102">
        <v>47670.150872028156</v>
      </c>
      <c r="AY95" s="102">
        <v>34494.444582199678</v>
      </c>
      <c r="AZ95" s="102">
        <v>26648.422865463992</v>
      </c>
      <c r="BA95" s="102"/>
      <c r="BB95" s="102"/>
      <c r="BC95" s="102"/>
      <c r="BG95" s="110">
        <v>93</v>
      </c>
      <c r="BH95" s="33">
        <v>5716.1891877452053</v>
      </c>
      <c r="BI95" s="33">
        <v>7009.225464246575</v>
      </c>
    </row>
    <row r="96" spans="1:61">
      <c r="A96" s="199"/>
      <c r="AN96" s="101">
        <v>94</v>
      </c>
      <c r="AO96" s="102">
        <v>64566.736020161363</v>
      </c>
      <c r="AP96" s="102">
        <v>47670.150872028156</v>
      </c>
      <c r="AQ96" s="102">
        <v>34494.444582199678</v>
      </c>
      <c r="AR96" s="102">
        <v>26648.422865463992</v>
      </c>
      <c r="AS96" s="102"/>
      <c r="AT96" s="102"/>
      <c r="AU96" s="102"/>
      <c r="AV96" s="101">
        <v>94</v>
      </c>
      <c r="AW96" s="102">
        <v>64566.736020161363</v>
      </c>
      <c r="AX96" s="102">
        <v>47670.150872028156</v>
      </c>
      <c r="AY96" s="102">
        <v>34494.444582199678</v>
      </c>
      <c r="AZ96" s="102">
        <v>26648.422865463992</v>
      </c>
      <c r="BA96" s="102"/>
      <c r="BB96" s="102"/>
      <c r="BC96" s="102"/>
      <c r="BG96" s="110">
        <v>94</v>
      </c>
      <c r="BH96" s="33">
        <v>5716.1891877452053</v>
      </c>
      <c r="BI96" s="33">
        <v>7009.225464246575</v>
      </c>
    </row>
    <row r="97" spans="1:61">
      <c r="AN97" s="101">
        <v>95</v>
      </c>
      <c r="AO97" s="102">
        <v>64566.736020161363</v>
      </c>
      <c r="AP97" s="102">
        <v>47670.150872028156</v>
      </c>
      <c r="AQ97" s="102">
        <v>34494.444582199678</v>
      </c>
      <c r="AR97" s="102">
        <v>26648.422865463992</v>
      </c>
      <c r="AS97" s="102"/>
      <c r="AT97" s="102"/>
      <c r="AU97" s="102"/>
      <c r="AV97" s="101">
        <v>95</v>
      </c>
      <c r="AW97" s="102">
        <v>64566.736020161363</v>
      </c>
      <c r="AX97" s="102">
        <v>47670.150872028156</v>
      </c>
      <c r="AY97" s="102">
        <v>34494.444582199678</v>
      </c>
      <c r="AZ97" s="102">
        <v>26648.422865463992</v>
      </c>
      <c r="BA97" s="102"/>
      <c r="BB97" s="102"/>
      <c r="BC97" s="102"/>
      <c r="BG97" s="110">
        <v>95</v>
      </c>
      <c r="BH97" s="33">
        <v>5716.1891877452053</v>
      </c>
      <c r="BI97" s="33">
        <v>7009.225464246575</v>
      </c>
    </row>
    <row r="98" spans="1:61">
      <c r="AN98" s="101">
        <v>96</v>
      </c>
      <c r="AO98" s="102">
        <v>64566.736020161363</v>
      </c>
      <c r="AP98" s="102">
        <v>47670.150872028156</v>
      </c>
      <c r="AQ98" s="102">
        <v>34494.444582199678</v>
      </c>
      <c r="AR98" s="102">
        <v>26648.422865463992</v>
      </c>
      <c r="AS98" s="102"/>
      <c r="AT98" s="102"/>
      <c r="AU98" s="102"/>
      <c r="AV98" s="101">
        <v>96</v>
      </c>
      <c r="AW98" s="102">
        <v>64566.736020161363</v>
      </c>
      <c r="AX98" s="102">
        <v>47670.150872028156</v>
      </c>
      <c r="AY98" s="102">
        <v>34494.444582199678</v>
      </c>
      <c r="AZ98" s="102">
        <v>26648.422865463992</v>
      </c>
      <c r="BA98" s="102"/>
      <c r="BB98" s="102"/>
      <c r="BC98" s="102"/>
      <c r="BG98" s="110">
        <v>96</v>
      </c>
      <c r="BH98" s="33">
        <v>5716.1891877452053</v>
      </c>
      <c r="BI98" s="33">
        <v>7009.225464246575</v>
      </c>
    </row>
    <row r="99" spans="1:61">
      <c r="AN99" s="101">
        <v>97</v>
      </c>
      <c r="AO99" s="102">
        <v>64566.736020161363</v>
      </c>
      <c r="AP99" s="102">
        <v>47670.150872028156</v>
      </c>
      <c r="AQ99" s="102">
        <v>34494.444582199678</v>
      </c>
      <c r="AR99" s="102">
        <v>26648.422865463992</v>
      </c>
      <c r="AS99" s="102"/>
      <c r="AT99" s="102"/>
      <c r="AU99" s="102"/>
      <c r="AV99" s="101">
        <v>97</v>
      </c>
      <c r="AW99" s="102">
        <v>64566.736020161363</v>
      </c>
      <c r="AX99" s="102">
        <v>47670.150872028156</v>
      </c>
      <c r="AY99" s="102">
        <v>34494.444582199678</v>
      </c>
      <c r="AZ99" s="102">
        <v>26648.422865463992</v>
      </c>
      <c r="BA99" s="102"/>
      <c r="BB99" s="102"/>
      <c r="BC99" s="102"/>
      <c r="BG99" s="110">
        <v>97</v>
      </c>
      <c r="BH99" s="33">
        <v>5716.1891877452053</v>
      </c>
      <c r="BI99" s="33">
        <v>7009.225464246575</v>
      </c>
    </row>
    <row r="100" spans="1:61">
      <c r="AN100" s="101">
        <v>98</v>
      </c>
      <c r="AO100" s="102">
        <v>64566.736020161363</v>
      </c>
      <c r="AP100" s="102">
        <v>47670.150872028156</v>
      </c>
      <c r="AQ100" s="102">
        <v>34494.444582199678</v>
      </c>
      <c r="AR100" s="102">
        <v>26648.422865463992</v>
      </c>
      <c r="AS100" s="102"/>
      <c r="AT100" s="102"/>
      <c r="AU100" s="102"/>
      <c r="AV100" s="101">
        <v>98</v>
      </c>
      <c r="AW100" s="102">
        <v>64566.736020161363</v>
      </c>
      <c r="AX100" s="102">
        <v>47670.150872028156</v>
      </c>
      <c r="AY100" s="102">
        <v>34494.444582199678</v>
      </c>
      <c r="AZ100" s="102">
        <v>26648.422865463992</v>
      </c>
      <c r="BA100" s="102"/>
      <c r="BB100" s="102"/>
      <c r="BC100" s="102"/>
      <c r="BG100" s="110">
        <v>98</v>
      </c>
      <c r="BH100" s="33">
        <v>5716.1891877452053</v>
      </c>
      <c r="BI100" s="33">
        <v>7009.225464246575</v>
      </c>
    </row>
    <row r="101" spans="1:61">
      <c r="AN101" s="101">
        <v>99</v>
      </c>
      <c r="AO101" s="102">
        <v>64566.736020161363</v>
      </c>
      <c r="AP101" s="102">
        <v>47670.150872028156</v>
      </c>
      <c r="AQ101" s="102">
        <v>34494.444582199678</v>
      </c>
      <c r="AR101" s="102">
        <v>26648.422865463992</v>
      </c>
      <c r="AS101" s="102"/>
      <c r="AT101" s="102"/>
      <c r="AU101" s="102"/>
      <c r="AV101" s="101">
        <v>99</v>
      </c>
      <c r="AW101" s="102">
        <v>64566.736020161363</v>
      </c>
      <c r="AX101" s="102">
        <v>47670.150872028156</v>
      </c>
      <c r="AY101" s="102">
        <v>34494.444582199678</v>
      </c>
      <c r="AZ101" s="102">
        <v>26648.422865463992</v>
      </c>
      <c r="BA101" s="102"/>
      <c r="BB101" s="102"/>
      <c r="BC101" s="102"/>
      <c r="BG101" s="110">
        <v>99</v>
      </c>
      <c r="BH101" s="33">
        <v>5716.1891877452053</v>
      </c>
      <c r="BI101" s="33">
        <v>7009.225464246575</v>
      </c>
    </row>
    <row r="102" spans="1:61">
      <c r="AN102" s="101">
        <v>100</v>
      </c>
      <c r="AO102" s="102">
        <v>64566.736020161363</v>
      </c>
      <c r="AP102" s="102">
        <v>47670.150872028156</v>
      </c>
      <c r="AQ102" s="102">
        <v>34494.444582199678</v>
      </c>
      <c r="AR102" s="102">
        <v>26648.422865463992</v>
      </c>
      <c r="AS102" s="102"/>
      <c r="AT102" s="102"/>
      <c r="AU102" s="102"/>
      <c r="AV102" s="101">
        <v>100</v>
      </c>
      <c r="AW102" s="102">
        <v>64566.736020161363</v>
      </c>
      <c r="AX102" s="102">
        <v>47670.150872028156</v>
      </c>
      <c r="AY102" s="102">
        <v>34494.444582199678</v>
      </c>
      <c r="AZ102" s="102">
        <v>26648.422865463992</v>
      </c>
      <c r="BA102" s="102"/>
      <c r="BB102" s="102"/>
      <c r="BC102" s="102"/>
      <c r="BG102" s="110">
        <v>100</v>
      </c>
      <c r="BH102" s="33">
        <v>5716.1891877452053</v>
      </c>
      <c r="BI102" s="33">
        <v>7009.225464246575</v>
      </c>
    </row>
    <row r="110" spans="1:61">
      <c r="A110" s="200" t="s">
        <v>185</v>
      </c>
    </row>
  </sheetData>
  <sheetProtection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C123F-C62C-4EBB-A0FE-7DF11168FEB8}">
  <sheetPr codeName="Hoja7"/>
  <dimension ref="A1:AA105"/>
  <sheetViews>
    <sheetView showGridLines="0" zoomScale="80" zoomScaleNormal="80" workbookViewId="0">
      <pane ySplit="3" topLeftCell="A4" activePane="bottomLeft" state="frozen"/>
      <selection pane="bottomLeft" activeCell="D11" sqref="D11"/>
    </sheetView>
  </sheetViews>
  <sheetFormatPr baseColWidth="10" defaultColWidth="11.453125" defaultRowHeight="13"/>
  <cols>
    <col min="1" max="1" width="4.453125" style="6" bestFit="1" customWidth="1"/>
    <col min="2" max="5" width="16.81640625" style="44" customWidth="1"/>
    <col min="6" max="6" width="5.54296875" style="6" hidden="1" customWidth="1"/>
    <col min="7" max="7" width="27.1796875" style="6" hidden="1" customWidth="1"/>
    <col min="8" max="8" width="21.453125" style="6" hidden="1" customWidth="1"/>
    <col min="9" max="9" width="21.1796875" style="6" hidden="1" customWidth="1"/>
    <col min="10" max="10" width="26.81640625" style="6" hidden="1" customWidth="1"/>
    <col min="11" max="11" width="6.81640625" style="6" customWidth="1"/>
    <col min="12" max="12" width="4.453125" style="6" customWidth="1"/>
    <col min="13" max="16" width="16.81640625" style="44" customWidth="1"/>
    <col min="17" max="21" width="0" style="6" hidden="1" customWidth="1"/>
    <col min="22" max="22" width="6.81640625" style="6" customWidth="1"/>
    <col min="23" max="23" width="4.453125" style="6" customWidth="1"/>
    <col min="24" max="27" width="16.81640625" style="45" customWidth="1"/>
    <col min="28" max="16384" width="11.453125" style="6"/>
  </cols>
  <sheetData>
    <row r="1" spans="1:27" ht="18.5">
      <c r="A1" s="43" t="s">
        <v>42</v>
      </c>
      <c r="L1" s="43" t="s">
        <v>43</v>
      </c>
      <c r="W1" s="43" t="s">
        <v>44</v>
      </c>
    </row>
    <row r="2" spans="1:27">
      <c r="X2" s="45">
        <f>AVERAGE(X29:X85)</f>
        <v>4.4949263260186903E-2</v>
      </c>
      <c r="Y2" s="45">
        <f>AVERAGE(Y29:Y85)</f>
        <v>6.7457090755806956E-2</v>
      </c>
      <c r="Z2" s="45">
        <f>AVERAGE(Z29:Z85)</f>
        <v>6.7914592418424152E-2</v>
      </c>
      <c r="AA2" s="45">
        <f>AVERAGE(AA29:AA85)</f>
        <v>6.6667394782099057E-2</v>
      </c>
    </row>
    <row r="3" spans="1:27" ht="33.75" customHeight="1">
      <c r="A3" s="46" t="s">
        <v>26</v>
      </c>
      <c r="B3" s="47" t="s">
        <v>3</v>
      </c>
      <c r="C3" s="47" t="s">
        <v>5</v>
      </c>
      <c r="D3" s="47" t="s">
        <v>7</v>
      </c>
      <c r="E3" s="47" t="s">
        <v>9</v>
      </c>
      <c r="F3" s="46" t="s">
        <v>27</v>
      </c>
      <c r="G3" s="48" t="s">
        <v>3</v>
      </c>
      <c r="H3" s="48" t="s">
        <v>5</v>
      </c>
      <c r="I3" s="48" t="s">
        <v>7</v>
      </c>
      <c r="J3" s="48" t="s">
        <v>9</v>
      </c>
      <c r="K3" s="49"/>
      <c r="L3" s="46" t="s">
        <v>26</v>
      </c>
      <c r="M3" s="50" t="s">
        <v>3</v>
      </c>
      <c r="N3" s="50" t="s">
        <v>5</v>
      </c>
      <c r="O3" s="50" t="s">
        <v>7</v>
      </c>
      <c r="P3" s="50" t="s">
        <v>9</v>
      </c>
      <c r="Q3" s="13" t="s">
        <v>27</v>
      </c>
      <c r="R3" s="1" t="s">
        <v>3</v>
      </c>
      <c r="S3" s="1" t="s">
        <v>5</v>
      </c>
      <c r="T3" s="1" t="s">
        <v>7</v>
      </c>
      <c r="U3" s="1" t="s">
        <v>9</v>
      </c>
      <c r="W3" s="46" t="s">
        <v>26</v>
      </c>
      <c r="X3" s="51" t="s">
        <v>3</v>
      </c>
      <c r="Y3" s="51" t="s">
        <v>5</v>
      </c>
      <c r="Z3" s="51" t="s">
        <v>7</v>
      </c>
      <c r="AA3" s="51" t="s">
        <v>9</v>
      </c>
    </row>
    <row r="4" spans="1:27" ht="14.5">
      <c r="A4" s="11">
        <v>0</v>
      </c>
      <c r="B4" s="52">
        <v>7972</v>
      </c>
      <c r="C4" s="52">
        <v>4243</v>
      </c>
      <c r="D4" s="52">
        <v>3130</v>
      </c>
      <c r="E4" s="52">
        <v>2585</v>
      </c>
      <c r="F4" s="11">
        <v>0</v>
      </c>
      <c r="G4" s="12">
        <v>7972</v>
      </c>
      <c r="H4" s="12">
        <v>4243</v>
      </c>
      <c r="I4" s="12">
        <v>3130</v>
      </c>
      <c r="J4" s="12">
        <v>2585</v>
      </c>
      <c r="L4" s="11">
        <v>0</v>
      </c>
      <c r="M4" s="52">
        <v>7549</v>
      </c>
      <c r="N4" s="52">
        <v>3929</v>
      </c>
      <c r="O4" s="52">
        <v>2869</v>
      </c>
      <c r="P4" s="52">
        <v>2359</v>
      </c>
      <c r="Q4">
        <v>0</v>
      </c>
      <c r="R4" s="53">
        <v>7549</v>
      </c>
      <c r="S4" s="53">
        <v>3929</v>
      </c>
      <c r="T4" s="53">
        <v>2869</v>
      </c>
      <c r="U4" s="53">
        <v>2359</v>
      </c>
      <c r="W4" s="11">
        <v>0</v>
      </c>
      <c r="X4" s="54">
        <f>B4/M4-1</f>
        <v>5.6033911776394163E-2</v>
      </c>
      <c r="Y4" s="54">
        <f>C4/N4-1</f>
        <v>7.991855433952666E-2</v>
      </c>
      <c r="Z4" s="54">
        <f>D4/O4-1</f>
        <v>9.0972464273265885E-2</v>
      </c>
      <c r="AA4" s="54">
        <f>E4/P4-1</f>
        <v>9.5803306485799045E-2</v>
      </c>
    </row>
    <row r="5" spans="1:27" ht="14.5">
      <c r="A5" s="11">
        <v>1</v>
      </c>
      <c r="B5" s="52">
        <v>7972</v>
      </c>
      <c r="C5" s="52">
        <v>4243</v>
      </c>
      <c r="D5" s="52">
        <v>3130</v>
      </c>
      <c r="E5" s="52">
        <v>2585</v>
      </c>
      <c r="F5" s="11">
        <v>1</v>
      </c>
      <c r="G5" s="12">
        <v>7972</v>
      </c>
      <c r="H5" s="12">
        <v>4243</v>
      </c>
      <c r="I5" s="12">
        <v>3130</v>
      </c>
      <c r="J5" s="12">
        <v>2585</v>
      </c>
      <c r="L5" s="11">
        <v>1</v>
      </c>
      <c r="M5" s="52">
        <v>7549</v>
      </c>
      <c r="N5" s="52">
        <v>3929</v>
      </c>
      <c r="O5" s="52">
        <v>2869</v>
      </c>
      <c r="P5" s="52">
        <v>2359</v>
      </c>
      <c r="Q5">
        <v>1</v>
      </c>
      <c r="R5" s="53">
        <v>7549</v>
      </c>
      <c r="S5" s="53">
        <v>3929</v>
      </c>
      <c r="T5" s="53">
        <v>2869</v>
      </c>
      <c r="U5" s="53">
        <v>2359</v>
      </c>
      <c r="W5" s="11">
        <v>1</v>
      </c>
      <c r="X5" s="54">
        <f t="shared" ref="X5:X68" si="0">B5/M5-1</f>
        <v>5.6033911776394163E-2</v>
      </c>
      <c r="Y5" s="54">
        <f t="shared" ref="Y5:Y68" si="1">C5/N5-1</f>
        <v>7.991855433952666E-2</v>
      </c>
      <c r="Z5" s="54">
        <f t="shared" ref="Z5:Z68" si="2">D5/O5-1</f>
        <v>9.0972464273265885E-2</v>
      </c>
      <c r="AA5" s="54">
        <f t="shared" ref="AA5:AA68" si="3">E5/P5-1</f>
        <v>9.5803306485799045E-2</v>
      </c>
    </row>
    <row r="6" spans="1:27" ht="14.5">
      <c r="A6" s="11">
        <v>2</v>
      </c>
      <c r="B6" s="52">
        <v>7972</v>
      </c>
      <c r="C6" s="52">
        <v>4243</v>
      </c>
      <c r="D6" s="52">
        <v>3130</v>
      </c>
      <c r="E6" s="52">
        <v>2585</v>
      </c>
      <c r="F6" s="11">
        <v>2</v>
      </c>
      <c r="G6" s="12">
        <v>7972</v>
      </c>
      <c r="H6" s="12">
        <v>4243</v>
      </c>
      <c r="I6" s="12">
        <v>3130</v>
      </c>
      <c r="J6" s="12">
        <v>2585</v>
      </c>
      <c r="L6" s="11">
        <v>2</v>
      </c>
      <c r="M6" s="52">
        <v>7549</v>
      </c>
      <c r="N6" s="52">
        <v>3929</v>
      </c>
      <c r="O6" s="52">
        <v>2869</v>
      </c>
      <c r="P6" s="52">
        <v>2359</v>
      </c>
      <c r="Q6">
        <v>2</v>
      </c>
      <c r="R6" s="53">
        <v>7549</v>
      </c>
      <c r="S6" s="53">
        <v>3929</v>
      </c>
      <c r="T6" s="53">
        <v>2869</v>
      </c>
      <c r="U6" s="53">
        <v>2359</v>
      </c>
      <c r="W6" s="11">
        <v>2</v>
      </c>
      <c r="X6" s="54">
        <f t="shared" si="0"/>
        <v>5.6033911776394163E-2</v>
      </c>
      <c r="Y6" s="54">
        <f t="shared" si="1"/>
        <v>7.991855433952666E-2</v>
      </c>
      <c r="Z6" s="54">
        <f t="shared" si="2"/>
        <v>9.0972464273265885E-2</v>
      </c>
      <c r="AA6" s="54">
        <f t="shared" si="3"/>
        <v>9.5803306485799045E-2</v>
      </c>
    </row>
    <row r="7" spans="1:27" ht="14.5">
      <c r="A7" s="11">
        <v>3</v>
      </c>
      <c r="B7" s="52">
        <v>7972</v>
      </c>
      <c r="C7" s="52">
        <v>4243</v>
      </c>
      <c r="D7" s="52">
        <v>3130</v>
      </c>
      <c r="E7" s="52">
        <v>2585</v>
      </c>
      <c r="F7" s="11">
        <v>3</v>
      </c>
      <c r="G7" s="12">
        <v>7972</v>
      </c>
      <c r="H7" s="12">
        <v>4243</v>
      </c>
      <c r="I7" s="12">
        <v>3130</v>
      </c>
      <c r="J7" s="12">
        <v>2585</v>
      </c>
      <c r="L7" s="11">
        <v>3</v>
      </c>
      <c r="M7" s="52">
        <v>7549</v>
      </c>
      <c r="N7" s="52">
        <v>3929</v>
      </c>
      <c r="O7" s="52">
        <v>2869</v>
      </c>
      <c r="P7" s="52">
        <v>2359</v>
      </c>
      <c r="Q7">
        <v>3</v>
      </c>
      <c r="R7" s="53">
        <v>7549</v>
      </c>
      <c r="S7" s="53">
        <v>3929</v>
      </c>
      <c r="T7" s="53">
        <v>2869</v>
      </c>
      <c r="U7" s="53">
        <v>2359</v>
      </c>
      <c r="W7" s="11">
        <v>3</v>
      </c>
      <c r="X7" s="54">
        <f t="shared" si="0"/>
        <v>5.6033911776394163E-2</v>
      </c>
      <c r="Y7" s="54">
        <f t="shared" si="1"/>
        <v>7.991855433952666E-2</v>
      </c>
      <c r="Z7" s="54">
        <f t="shared" si="2"/>
        <v>9.0972464273265885E-2</v>
      </c>
      <c r="AA7" s="54">
        <f t="shared" si="3"/>
        <v>9.5803306485799045E-2</v>
      </c>
    </row>
    <row r="8" spans="1:27" ht="14.5">
      <c r="A8" s="11">
        <v>4</v>
      </c>
      <c r="B8" s="52">
        <v>7972</v>
      </c>
      <c r="C8" s="52">
        <v>4243</v>
      </c>
      <c r="D8" s="52">
        <v>3130</v>
      </c>
      <c r="E8" s="52">
        <v>2585</v>
      </c>
      <c r="F8" s="11">
        <v>4</v>
      </c>
      <c r="G8" s="12">
        <v>7972</v>
      </c>
      <c r="H8" s="12">
        <v>4243</v>
      </c>
      <c r="I8" s="12">
        <v>3130</v>
      </c>
      <c r="J8" s="12">
        <v>2585</v>
      </c>
      <c r="L8" s="11">
        <v>4</v>
      </c>
      <c r="M8" s="52">
        <v>7549</v>
      </c>
      <c r="N8" s="52">
        <v>3929</v>
      </c>
      <c r="O8" s="52">
        <v>2869</v>
      </c>
      <c r="P8" s="52">
        <v>2359</v>
      </c>
      <c r="Q8">
        <v>4</v>
      </c>
      <c r="R8" s="53">
        <v>7549</v>
      </c>
      <c r="S8" s="53">
        <v>3929</v>
      </c>
      <c r="T8" s="53">
        <v>2869</v>
      </c>
      <c r="U8" s="53">
        <v>2359</v>
      </c>
      <c r="W8" s="11">
        <v>4</v>
      </c>
      <c r="X8" s="54">
        <f t="shared" si="0"/>
        <v>5.6033911776394163E-2</v>
      </c>
      <c r="Y8" s="54">
        <f t="shared" si="1"/>
        <v>7.991855433952666E-2</v>
      </c>
      <c r="Z8" s="54">
        <f t="shared" si="2"/>
        <v>9.0972464273265885E-2</v>
      </c>
      <c r="AA8" s="54">
        <f t="shared" si="3"/>
        <v>9.5803306485799045E-2</v>
      </c>
    </row>
    <row r="9" spans="1:27" ht="14.5">
      <c r="A9" s="11">
        <v>5</v>
      </c>
      <c r="B9" s="52">
        <v>7972</v>
      </c>
      <c r="C9" s="52">
        <v>4243</v>
      </c>
      <c r="D9" s="52">
        <v>3130</v>
      </c>
      <c r="E9" s="52">
        <v>2585</v>
      </c>
      <c r="F9" s="11">
        <v>5</v>
      </c>
      <c r="G9" s="12">
        <v>7972</v>
      </c>
      <c r="H9" s="12">
        <v>4243</v>
      </c>
      <c r="I9" s="12">
        <v>3130</v>
      </c>
      <c r="J9" s="12">
        <v>2585</v>
      </c>
      <c r="L9" s="11">
        <v>5</v>
      </c>
      <c r="M9" s="52">
        <v>7549</v>
      </c>
      <c r="N9" s="52">
        <v>3929</v>
      </c>
      <c r="O9" s="52">
        <v>2869</v>
      </c>
      <c r="P9" s="52">
        <v>2359</v>
      </c>
      <c r="Q9">
        <v>5</v>
      </c>
      <c r="R9" s="53">
        <v>7549</v>
      </c>
      <c r="S9" s="53">
        <v>3929</v>
      </c>
      <c r="T9" s="53">
        <v>2869</v>
      </c>
      <c r="U9" s="53">
        <v>2359</v>
      </c>
      <c r="W9" s="11">
        <v>5</v>
      </c>
      <c r="X9" s="54">
        <f t="shared" si="0"/>
        <v>5.6033911776394163E-2</v>
      </c>
      <c r="Y9" s="54">
        <f t="shared" si="1"/>
        <v>7.991855433952666E-2</v>
      </c>
      <c r="Z9" s="54">
        <f t="shared" si="2"/>
        <v>9.0972464273265885E-2</v>
      </c>
      <c r="AA9" s="54">
        <f t="shared" si="3"/>
        <v>9.5803306485799045E-2</v>
      </c>
    </row>
    <row r="10" spans="1:27" ht="14.5">
      <c r="A10" s="11">
        <v>6</v>
      </c>
      <c r="B10" s="52">
        <v>7972</v>
      </c>
      <c r="C10" s="52">
        <v>4243</v>
      </c>
      <c r="D10" s="52">
        <v>3130</v>
      </c>
      <c r="E10" s="52">
        <v>2585</v>
      </c>
      <c r="F10" s="11">
        <v>6</v>
      </c>
      <c r="G10" s="12">
        <v>7972</v>
      </c>
      <c r="H10" s="12">
        <v>4243</v>
      </c>
      <c r="I10" s="12">
        <v>3130</v>
      </c>
      <c r="J10" s="12">
        <v>2585</v>
      </c>
      <c r="L10" s="11">
        <v>6</v>
      </c>
      <c r="M10" s="52">
        <v>7549</v>
      </c>
      <c r="N10" s="52">
        <v>3929</v>
      </c>
      <c r="O10" s="52">
        <v>2869</v>
      </c>
      <c r="P10" s="52">
        <v>2359</v>
      </c>
      <c r="Q10">
        <v>6</v>
      </c>
      <c r="R10" s="53">
        <v>7549</v>
      </c>
      <c r="S10" s="53">
        <v>3929</v>
      </c>
      <c r="T10" s="53">
        <v>2869</v>
      </c>
      <c r="U10" s="53">
        <v>2359</v>
      </c>
      <c r="W10" s="11">
        <v>6</v>
      </c>
      <c r="X10" s="54">
        <f t="shared" si="0"/>
        <v>5.6033911776394163E-2</v>
      </c>
      <c r="Y10" s="54">
        <f t="shared" si="1"/>
        <v>7.991855433952666E-2</v>
      </c>
      <c r="Z10" s="54">
        <f t="shared" si="2"/>
        <v>9.0972464273265885E-2</v>
      </c>
      <c r="AA10" s="54">
        <f t="shared" si="3"/>
        <v>9.5803306485799045E-2</v>
      </c>
    </row>
    <row r="11" spans="1:27" ht="14.5">
      <c r="A11" s="11">
        <v>7</v>
      </c>
      <c r="B11" s="52">
        <v>7972</v>
      </c>
      <c r="C11" s="52">
        <v>4243</v>
      </c>
      <c r="D11" s="52">
        <v>3130</v>
      </c>
      <c r="E11" s="52">
        <v>2585</v>
      </c>
      <c r="F11" s="11">
        <v>7</v>
      </c>
      <c r="G11" s="12">
        <v>7972</v>
      </c>
      <c r="H11" s="12">
        <v>4243</v>
      </c>
      <c r="I11" s="12">
        <v>3130</v>
      </c>
      <c r="J11" s="12">
        <v>2585</v>
      </c>
      <c r="L11" s="11">
        <v>7</v>
      </c>
      <c r="M11" s="52">
        <v>7549</v>
      </c>
      <c r="N11" s="52">
        <v>3929</v>
      </c>
      <c r="O11" s="52">
        <v>2869</v>
      </c>
      <c r="P11" s="52">
        <v>2359</v>
      </c>
      <c r="Q11">
        <v>7</v>
      </c>
      <c r="R11" s="53">
        <v>7549</v>
      </c>
      <c r="S11" s="53">
        <v>3929</v>
      </c>
      <c r="T11" s="53">
        <v>2869</v>
      </c>
      <c r="U11" s="53">
        <v>2359</v>
      </c>
      <c r="W11" s="11">
        <v>7</v>
      </c>
      <c r="X11" s="54">
        <f t="shared" si="0"/>
        <v>5.6033911776394163E-2</v>
      </c>
      <c r="Y11" s="54">
        <f t="shared" si="1"/>
        <v>7.991855433952666E-2</v>
      </c>
      <c r="Z11" s="54">
        <f t="shared" si="2"/>
        <v>9.0972464273265885E-2</v>
      </c>
      <c r="AA11" s="54">
        <f t="shared" si="3"/>
        <v>9.5803306485799045E-2</v>
      </c>
    </row>
    <row r="12" spans="1:27" ht="14.5">
      <c r="A12" s="11">
        <v>8</v>
      </c>
      <c r="B12" s="52">
        <v>7972</v>
      </c>
      <c r="C12" s="52">
        <v>4243</v>
      </c>
      <c r="D12" s="52">
        <v>3130</v>
      </c>
      <c r="E12" s="52">
        <v>2585</v>
      </c>
      <c r="F12" s="11">
        <v>8</v>
      </c>
      <c r="G12" s="12">
        <v>7972</v>
      </c>
      <c r="H12" s="12">
        <v>4243</v>
      </c>
      <c r="I12" s="12">
        <v>3130</v>
      </c>
      <c r="J12" s="12">
        <v>2585</v>
      </c>
      <c r="L12" s="11">
        <v>8</v>
      </c>
      <c r="M12" s="52">
        <v>7549</v>
      </c>
      <c r="N12" s="52">
        <v>3929</v>
      </c>
      <c r="O12" s="52">
        <v>2869</v>
      </c>
      <c r="P12" s="52">
        <v>2359</v>
      </c>
      <c r="Q12">
        <v>8</v>
      </c>
      <c r="R12" s="53">
        <v>7549</v>
      </c>
      <c r="S12" s="53">
        <v>3929</v>
      </c>
      <c r="T12" s="53">
        <v>2869</v>
      </c>
      <c r="U12" s="53">
        <v>2359</v>
      </c>
      <c r="W12" s="11">
        <v>8</v>
      </c>
      <c r="X12" s="54">
        <f t="shared" si="0"/>
        <v>5.6033911776394163E-2</v>
      </c>
      <c r="Y12" s="54">
        <f t="shared" si="1"/>
        <v>7.991855433952666E-2</v>
      </c>
      <c r="Z12" s="54">
        <f t="shared" si="2"/>
        <v>9.0972464273265885E-2</v>
      </c>
      <c r="AA12" s="54">
        <f t="shared" si="3"/>
        <v>9.5803306485799045E-2</v>
      </c>
    </row>
    <row r="13" spans="1:27" ht="14.5">
      <c r="A13" s="11">
        <v>9</v>
      </c>
      <c r="B13" s="52">
        <v>7972</v>
      </c>
      <c r="C13" s="52">
        <v>4243</v>
      </c>
      <c r="D13" s="52">
        <v>3130</v>
      </c>
      <c r="E13" s="52">
        <v>2585</v>
      </c>
      <c r="F13" s="11">
        <v>9</v>
      </c>
      <c r="G13" s="12">
        <v>7972</v>
      </c>
      <c r="H13" s="12">
        <v>4243</v>
      </c>
      <c r="I13" s="12">
        <v>3130</v>
      </c>
      <c r="J13" s="12">
        <v>2585</v>
      </c>
      <c r="L13" s="11">
        <v>9</v>
      </c>
      <c r="M13" s="52">
        <v>7549</v>
      </c>
      <c r="N13" s="52">
        <v>3929</v>
      </c>
      <c r="O13" s="52">
        <v>2869</v>
      </c>
      <c r="P13" s="52">
        <v>2359</v>
      </c>
      <c r="Q13">
        <v>9</v>
      </c>
      <c r="R13" s="53">
        <v>7549</v>
      </c>
      <c r="S13" s="53">
        <v>3929</v>
      </c>
      <c r="T13" s="53">
        <v>2869</v>
      </c>
      <c r="U13" s="53">
        <v>2359</v>
      </c>
      <c r="W13" s="11">
        <v>9</v>
      </c>
      <c r="X13" s="54">
        <f t="shared" si="0"/>
        <v>5.6033911776394163E-2</v>
      </c>
      <c r="Y13" s="54">
        <f t="shared" si="1"/>
        <v>7.991855433952666E-2</v>
      </c>
      <c r="Z13" s="54">
        <f t="shared" si="2"/>
        <v>9.0972464273265885E-2</v>
      </c>
      <c r="AA13" s="54">
        <f t="shared" si="3"/>
        <v>9.5803306485799045E-2</v>
      </c>
    </row>
    <row r="14" spans="1:27" ht="14.5">
      <c r="A14" s="11">
        <v>10</v>
      </c>
      <c r="B14" s="52">
        <v>7972</v>
      </c>
      <c r="C14" s="52">
        <v>4243</v>
      </c>
      <c r="D14" s="52">
        <v>3130</v>
      </c>
      <c r="E14" s="52">
        <v>2585</v>
      </c>
      <c r="F14" s="11">
        <v>10</v>
      </c>
      <c r="G14" s="12">
        <v>7972</v>
      </c>
      <c r="H14" s="12">
        <v>4243</v>
      </c>
      <c r="I14" s="12">
        <v>3130</v>
      </c>
      <c r="J14" s="12">
        <v>2585</v>
      </c>
      <c r="L14" s="11">
        <v>10</v>
      </c>
      <c r="M14" s="52">
        <v>7549</v>
      </c>
      <c r="N14" s="52">
        <v>3929</v>
      </c>
      <c r="O14" s="52">
        <v>2869</v>
      </c>
      <c r="P14" s="52">
        <v>2359</v>
      </c>
      <c r="Q14">
        <v>10</v>
      </c>
      <c r="R14" s="53">
        <v>7549</v>
      </c>
      <c r="S14" s="53">
        <v>3929</v>
      </c>
      <c r="T14" s="53">
        <v>2869</v>
      </c>
      <c r="U14" s="53">
        <v>2359</v>
      </c>
      <c r="W14" s="11">
        <v>10</v>
      </c>
      <c r="X14" s="54">
        <f t="shared" si="0"/>
        <v>5.6033911776394163E-2</v>
      </c>
      <c r="Y14" s="54">
        <f t="shared" si="1"/>
        <v>7.991855433952666E-2</v>
      </c>
      <c r="Z14" s="54">
        <f t="shared" si="2"/>
        <v>9.0972464273265885E-2</v>
      </c>
      <c r="AA14" s="54">
        <f t="shared" si="3"/>
        <v>9.5803306485799045E-2</v>
      </c>
    </row>
    <row r="15" spans="1:27" ht="14.5">
      <c r="A15" s="11">
        <v>11</v>
      </c>
      <c r="B15" s="52">
        <v>7972</v>
      </c>
      <c r="C15" s="52">
        <v>4243</v>
      </c>
      <c r="D15" s="52">
        <v>3130</v>
      </c>
      <c r="E15" s="52">
        <v>2585</v>
      </c>
      <c r="F15" s="11">
        <v>11</v>
      </c>
      <c r="G15" s="12">
        <v>7972</v>
      </c>
      <c r="H15" s="12">
        <v>4243</v>
      </c>
      <c r="I15" s="12">
        <v>3130</v>
      </c>
      <c r="J15" s="12">
        <v>2585</v>
      </c>
      <c r="L15" s="11">
        <v>11</v>
      </c>
      <c r="M15" s="52">
        <v>7549</v>
      </c>
      <c r="N15" s="52">
        <v>3929</v>
      </c>
      <c r="O15" s="52">
        <v>2869</v>
      </c>
      <c r="P15" s="52">
        <v>2359</v>
      </c>
      <c r="Q15">
        <v>11</v>
      </c>
      <c r="R15" s="53">
        <v>7549</v>
      </c>
      <c r="S15" s="53">
        <v>3929</v>
      </c>
      <c r="T15" s="53">
        <v>2869</v>
      </c>
      <c r="U15" s="53">
        <v>2359</v>
      </c>
      <c r="W15" s="11">
        <v>11</v>
      </c>
      <c r="X15" s="54">
        <f t="shared" si="0"/>
        <v>5.6033911776394163E-2</v>
      </c>
      <c r="Y15" s="54">
        <f t="shared" si="1"/>
        <v>7.991855433952666E-2</v>
      </c>
      <c r="Z15" s="54">
        <f t="shared" si="2"/>
        <v>9.0972464273265885E-2</v>
      </c>
      <c r="AA15" s="54">
        <f t="shared" si="3"/>
        <v>9.5803306485799045E-2</v>
      </c>
    </row>
    <row r="16" spans="1:27" ht="14.5">
      <c r="A16" s="11">
        <v>12</v>
      </c>
      <c r="B16" s="52">
        <v>7972</v>
      </c>
      <c r="C16" s="52">
        <v>4243</v>
      </c>
      <c r="D16" s="52">
        <v>3130</v>
      </c>
      <c r="E16" s="52">
        <v>2585</v>
      </c>
      <c r="F16" s="11">
        <v>12</v>
      </c>
      <c r="G16" s="12">
        <v>7972</v>
      </c>
      <c r="H16" s="12">
        <v>4243</v>
      </c>
      <c r="I16" s="12">
        <v>3130</v>
      </c>
      <c r="J16" s="12">
        <v>2585</v>
      </c>
      <c r="L16" s="11">
        <v>12</v>
      </c>
      <c r="M16" s="52">
        <v>7549</v>
      </c>
      <c r="N16" s="52">
        <v>3929</v>
      </c>
      <c r="O16" s="52">
        <v>2869</v>
      </c>
      <c r="P16" s="52">
        <v>2359</v>
      </c>
      <c r="Q16">
        <v>12</v>
      </c>
      <c r="R16" s="53">
        <v>7549</v>
      </c>
      <c r="S16" s="53">
        <v>3929</v>
      </c>
      <c r="T16" s="53">
        <v>2869</v>
      </c>
      <c r="U16" s="53">
        <v>2359</v>
      </c>
      <c r="W16" s="11">
        <v>12</v>
      </c>
      <c r="X16" s="54">
        <f t="shared" si="0"/>
        <v>5.6033911776394163E-2</v>
      </c>
      <c r="Y16" s="54">
        <f t="shared" si="1"/>
        <v>7.991855433952666E-2</v>
      </c>
      <c r="Z16" s="54">
        <f t="shared" si="2"/>
        <v>9.0972464273265885E-2</v>
      </c>
      <c r="AA16" s="54">
        <f t="shared" si="3"/>
        <v>9.5803306485799045E-2</v>
      </c>
    </row>
    <row r="17" spans="1:27" ht="14.5">
      <c r="A17" s="11">
        <v>13</v>
      </c>
      <c r="B17" s="52">
        <v>7972</v>
      </c>
      <c r="C17" s="52">
        <v>4243</v>
      </c>
      <c r="D17" s="52">
        <v>3130</v>
      </c>
      <c r="E17" s="52">
        <v>2585</v>
      </c>
      <c r="F17" s="11">
        <v>13</v>
      </c>
      <c r="G17" s="12">
        <v>7972</v>
      </c>
      <c r="H17" s="12">
        <v>4243</v>
      </c>
      <c r="I17" s="12">
        <v>3130</v>
      </c>
      <c r="J17" s="12">
        <v>2585</v>
      </c>
      <c r="L17" s="11">
        <v>13</v>
      </c>
      <c r="M17" s="52">
        <v>7549</v>
      </c>
      <c r="N17" s="52">
        <v>3929</v>
      </c>
      <c r="O17" s="52">
        <v>2869</v>
      </c>
      <c r="P17" s="52">
        <v>2359</v>
      </c>
      <c r="Q17">
        <v>13</v>
      </c>
      <c r="R17" s="53">
        <v>7549</v>
      </c>
      <c r="S17" s="53">
        <v>3929</v>
      </c>
      <c r="T17" s="53">
        <v>2869</v>
      </c>
      <c r="U17" s="53">
        <v>2359</v>
      </c>
      <c r="W17" s="11">
        <v>13</v>
      </c>
      <c r="X17" s="54">
        <f t="shared" si="0"/>
        <v>5.6033911776394163E-2</v>
      </c>
      <c r="Y17" s="54">
        <f t="shared" si="1"/>
        <v>7.991855433952666E-2</v>
      </c>
      <c r="Z17" s="54">
        <f t="shared" si="2"/>
        <v>9.0972464273265885E-2</v>
      </c>
      <c r="AA17" s="54">
        <f t="shared" si="3"/>
        <v>9.5803306485799045E-2</v>
      </c>
    </row>
    <row r="18" spans="1:27" ht="14.5">
      <c r="A18" s="11">
        <v>14</v>
      </c>
      <c r="B18" s="52">
        <v>7972</v>
      </c>
      <c r="C18" s="52">
        <v>4243</v>
      </c>
      <c r="D18" s="52">
        <v>3130</v>
      </c>
      <c r="E18" s="52">
        <v>2585</v>
      </c>
      <c r="F18" s="11">
        <v>14</v>
      </c>
      <c r="G18" s="12">
        <v>7972</v>
      </c>
      <c r="H18" s="12">
        <v>4243</v>
      </c>
      <c r="I18" s="12">
        <v>3130</v>
      </c>
      <c r="J18" s="12">
        <v>2585</v>
      </c>
      <c r="L18" s="11">
        <v>14</v>
      </c>
      <c r="M18" s="52">
        <v>7549</v>
      </c>
      <c r="N18" s="52">
        <v>3929</v>
      </c>
      <c r="O18" s="52">
        <v>2869</v>
      </c>
      <c r="P18" s="52">
        <v>2359</v>
      </c>
      <c r="Q18">
        <v>14</v>
      </c>
      <c r="R18" s="53">
        <v>7549</v>
      </c>
      <c r="S18" s="53">
        <v>3929</v>
      </c>
      <c r="T18" s="53">
        <v>2869</v>
      </c>
      <c r="U18" s="53">
        <v>2359</v>
      </c>
      <c r="W18" s="11">
        <v>14</v>
      </c>
      <c r="X18" s="54">
        <f t="shared" si="0"/>
        <v>5.6033911776394163E-2</v>
      </c>
      <c r="Y18" s="54">
        <f t="shared" si="1"/>
        <v>7.991855433952666E-2</v>
      </c>
      <c r="Z18" s="54">
        <f t="shared" si="2"/>
        <v>9.0972464273265885E-2</v>
      </c>
      <c r="AA18" s="54">
        <f t="shared" si="3"/>
        <v>9.5803306485799045E-2</v>
      </c>
    </row>
    <row r="19" spans="1:27" ht="14.5">
      <c r="A19" s="11">
        <v>15</v>
      </c>
      <c r="B19" s="52">
        <v>7972</v>
      </c>
      <c r="C19" s="52">
        <v>4243</v>
      </c>
      <c r="D19" s="52">
        <v>3130</v>
      </c>
      <c r="E19" s="52">
        <v>2585</v>
      </c>
      <c r="F19" s="11">
        <v>15</v>
      </c>
      <c r="G19" s="12">
        <v>7972</v>
      </c>
      <c r="H19" s="12">
        <v>4243</v>
      </c>
      <c r="I19" s="12">
        <v>3130</v>
      </c>
      <c r="J19" s="12">
        <v>2585</v>
      </c>
      <c r="L19" s="11">
        <v>15</v>
      </c>
      <c r="M19" s="52">
        <v>7549</v>
      </c>
      <c r="N19" s="52">
        <v>3929</v>
      </c>
      <c r="O19" s="52">
        <v>2869</v>
      </c>
      <c r="P19" s="52">
        <v>2359</v>
      </c>
      <c r="Q19">
        <v>15</v>
      </c>
      <c r="R19" s="53">
        <v>7549</v>
      </c>
      <c r="S19" s="53">
        <v>3929</v>
      </c>
      <c r="T19" s="53">
        <v>2869</v>
      </c>
      <c r="U19" s="53">
        <v>2359</v>
      </c>
      <c r="W19" s="11">
        <v>15</v>
      </c>
      <c r="X19" s="54">
        <f t="shared" si="0"/>
        <v>5.6033911776394163E-2</v>
      </c>
      <c r="Y19" s="54">
        <f t="shared" si="1"/>
        <v>7.991855433952666E-2</v>
      </c>
      <c r="Z19" s="54">
        <f t="shared" si="2"/>
        <v>9.0972464273265885E-2</v>
      </c>
      <c r="AA19" s="54">
        <f t="shared" si="3"/>
        <v>9.5803306485799045E-2</v>
      </c>
    </row>
    <row r="20" spans="1:27" ht="14.5">
      <c r="A20" s="11">
        <v>16</v>
      </c>
      <c r="B20" s="52">
        <v>7972</v>
      </c>
      <c r="C20" s="52">
        <v>4243</v>
      </c>
      <c r="D20" s="52">
        <v>3130</v>
      </c>
      <c r="E20" s="52">
        <v>2585</v>
      </c>
      <c r="F20" s="11">
        <v>16</v>
      </c>
      <c r="G20" s="12">
        <v>7972</v>
      </c>
      <c r="H20" s="12">
        <v>4243</v>
      </c>
      <c r="I20" s="12">
        <v>3130</v>
      </c>
      <c r="J20" s="12">
        <v>2585</v>
      </c>
      <c r="L20" s="11">
        <v>16</v>
      </c>
      <c r="M20" s="52">
        <v>7549</v>
      </c>
      <c r="N20" s="52">
        <v>3929</v>
      </c>
      <c r="O20" s="52">
        <v>2869</v>
      </c>
      <c r="P20" s="52">
        <v>2359</v>
      </c>
      <c r="Q20">
        <v>16</v>
      </c>
      <c r="R20" s="53">
        <v>7549</v>
      </c>
      <c r="S20" s="53">
        <v>3929</v>
      </c>
      <c r="T20" s="53">
        <v>2869</v>
      </c>
      <c r="U20" s="53">
        <v>2359</v>
      </c>
      <c r="W20" s="11">
        <v>16</v>
      </c>
      <c r="X20" s="54">
        <f t="shared" si="0"/>
        <v>5.6033911776394163E-2</v>
      </c>
      <c r="Y20" s="54">
        <f t="shared" si="1"/>
        <v>7.991855433952666E-2</v>
      </c>
      <c r="Z20" s="54">
        <f t="shared" si="2"/>
        <v>9.0972464273265885E-2</v>
      </c>
      <c r="AA20" s="54">
        <f t="shared" si="3"/>
        <v>9.5803306485799045E-2</v>
      </c>
    </row>
    <row r="21" spans="1:27" ht="14.5">
      <c r="A21" s="11">
        <v>17</v>
      </c>
      <c r="B21" s="52">
        <v>7972</v>
      </c>
      <c r="C21" s="52">
        <v>4243</v>
      </c>
      <c r="D21" s="52">
        <v>3130</v>
      </c>
      <c r="E21" s="52">
        <v>2585</v>
      </c>
      <c r="F21" s="11">
        <v>17</v>
      </c>
      <c r="G21" s="12">
        <v>7972</v>
      </c>
      <c r="H21" s="12">
        <v>4243</v>
      </c>
      <c r="I21" s="12">
        <v>3130</v>
      </c>
      <c r="J21" s="12">
        <v>2585</v>
      </c>
      <c r="L21" s="11">
        <v>17</v>
      </c>
      <c r="M21" s="52">
        <v>7549</v>
      </c>
      <c r="N21" s="52">
        <v>3929</v>
      </c>
      <c r="O21" s="52">
        <v>2869</v>
      </c>
      <c r="P21" s="52">
        <v>2359</v>
      </c>
      <c r="Q21">
        <v>17</v>
      </c>
      <c r="R21" s="53">
        <v>7549</v>
      </c>
      <c r="S21" s="53">
        <v>3929</v>
      </c>
      <c r="T21" s="53">
        <v>2869</v>
      </c>
      <c r="U21" s="53">
        <v>2359</v>
      </c>
      <c r="W21" s="11">
        <v>17</v>
      </c>
      <c r="X21" s="54">
        <f t="shared" si="0"/>
        <v>5.6033911776394163E-2</v>
      </c>
      <c r="Y21" s="54">
        <f t="shared" si="1"/>
        <v>7.991855433952666E-2</v>
      </c>
      <c r="Z21" s="54">
        <f t="shared" si="2"/>
        <v>9.0972464273265885E-2</v>
      </c>
      <c r="AA21" s="54">
        <f t="shared" si="3"/>
        <v>9.5803306485799045E-2</v>
      </c>
    </row>
    <row r="22" spans="1:27" ht="14.5">
      <c r="A22" s="11">
        <v>18</v>
      </c>
      <c r="B22" s="52">
        <v>7972</v>
      </c>
      <c r="C22" s="52">
        <v>4243</v>
      </c>
      <c r="D22" s="52">
        <v>3130</v>
      </c>
      <c r="E22" s="52">
        <v>2585</v>
      </c>
      <c r="F22" s="11">
        <v>18</v>
      </c>
      <c r="G22" s="12">
        <v>7972</v>
      </c>
      <c r="H22" s="12">
        <v>4243</v>
      </c>
      <c r="I22" s="12">
        <v>3130</v>
      </c>
      <c r="J22" s="12">
        <v>2585</v>
      </c>
      <c r="L22" s="11">
        <v>18</v>
      </c>
      <c r="M22" s="52">
        <v>7549</v>
      </c>
      <c r="N22" s="52">
        <v>3929</v>
      </c>
      <c r="O22" s="52">
        <v>2869</v>
      </c>
      <c r="P22" s="52">
        <v>2359</v>
      </c>
      <c r="Q22">
        <v>18</v>
      </c>
      <c r="R22" s="53">
        <v>7549</v>
      </c>
      <c r="S22" s="53">
        <v>3929</v>
      </c>
      <c r="T22" s="53">
        <v>2869</v>
      </c>
      <c r="U22" s="53">
        <v>2359</v>
      </c>
      <c r="W22" s="11">
        <v>18</v>
      </c>
      <c r="X22" s="54">
        <f t="shared" si="0"/>
        <v>5.6033911776394163E-2</v>
      </c>
      <c r="Y22" s="54">
        <f t="shared" si="1"/>
        <v>7.991855433952666E-2</v>
      </c>
      <c r="Z22" s="54">
        <f t="shared" si="2"/>
        <v>9.0972464273265885E-2</v>
      </c>
      <c r="AA22" s="54">
        <f t="shared" si="3"/>
        <v>9.5803306485799045E-2</v>
      </c>
    </row>
    <row r="23" spans="1:27" ht="14.5">
      <c r="A23" s="11">
        <v>19</v>
      </c>
      <c r="B23" s="52">
        <v>7972</v>
      </c>
      <c r="C23" s="52">
        <v>4243</v>
      </c>
      <c r="D23" s="52">
        <v>3130</v>
      </c>
      <c r="E23" s="52">
        <v>2585</v>
      </c>
      <c r="F23" s="11">
        <v>19</v>
      </c>
      <c r="G23" s="12">
        <v>7972</v>
      </c>
      <c r="H23" s="12">
        <v>4243</v>
      </c>
      <c r="I23" s="12">
        <v>3130</v>
      </c>
      <c r="J23" s="12">
        <v>2585</v>
      </c>
      <c r="L23" s="11">
        <v>19</v>
      </c>
      <c r="M23" s="52">
        <v>7549</v>
      </c>
      <c r="N23" s="52">
        <v>3929</v>
      </c>
      <c r="O23" s="52">
        <v>2869</v>
      </c>
      <c r="P23" s="52">
        <v>2359</v>
      </c>
      <c r="Q23">
        <v>19</v>
      </c>
      <c r="R23" s="53">
        <v>7549</v>
      </c>
      <c r="S23" s="53">
        <v>3929</v>
      </c>
      <c r="T23" s="53">
        <v>2869</v>
      </c>
      <c r="U23" s="53">
        <v>2359</v>
      </c>
      <c r="W23" s="11">
        <v>19</v>
      </c>
      <c r="X23" s="54">
        <f t="shared" si="0"/>
        <v>5.6033911776394163E-2</v>
      </c>
      <c r="Y23" s="54">
        <f t="shared" si="1"/>
        <v>7.991855433952666E-2</v>
      </c>
      <c r="Z23" s="54">
        <f t="shared" si="2"/>
        <v>9.0972464273265885E-2</v>
      </c>
      <c r="AA23" s="54">
        <f t="shared" si="3"/>
        <v>9.5803306485799045E-2</v>
      </c>
    </row>
    <row r="24" spans="1:27" ht="14.5">
      <c r="A24" s="11">
        <v>20</v>
      </c>
      <c r="B24" s="52">
        <v>7972</v>
      </c>
      <c r="C24" s="52">
        <v>4243</v>
      </c>
      <c r="D24" s="52">
        <v>3130</v>
      </c>
      <c r="E24" s="52">
        <v>2585</v>
      </c>
      <c r="F24" s="11">
        <v>20</v>
      </c>
      <c r="G24" s="12">
        <v>7972</v>
      </c>
      <c r="H24" s="12">
        <v>4243</v>
      </c>
      <c r="I24" s="12">
        <v>3130</v>
      </c>
      <c r="J24" s="12">
        <v>2585</v>
      </c>
      <c r="L24" s="11">
        <v>20</v>
      </c>
      <c r="M24" s="52">
        <v>7549</v>
      </c>
      <c r="N24" s="52">
        <v>3929</v>
      </c>
      <c r="O24" s="52">
        <v>2869</v>
      </c>
      <c r="P24" s="52">
        <v>2359</v>
      </c>
      <c r="Q24">
        <v>20</v>
      </c>
      <c r="R24" s="53">
        <v>7549</v>
      </c>
      <c r="S24" s="53">
        <v>3929</v>
      </c>
      <c r="T24" s="53">
        <v>2869</v>
      </c>
      <c r="U24" s="53">
        <v>2359</v>
      </c>
      <c r="W24" s="11">
        <v>20</v>
      </c>
      <c r="X24" s="54">
        <f t="shared" si="0"/>
        <v>5.6033911776394163E-2</v>
      </c>
      <c r="Y24" s="54">
        <f t="shared" si="1"/>
        <v>7.991855433952666E-2</v>
      </c>
      <c r="Z24" s="54">
        <f t="shared" si="2"/>
        <v>9.0972464273265885E-2</v>
      </c>
      <c r="AA24" s="54">
        <f t="shared" si="3"/>
        <v>9.5803306485799045E-2</v>
      </c>
    </row>
    <row r="25" spans="1:27" ht="14.5">
      <c r="A25" s="11">
        <v>21</v>
      </c>
      <c r="B25" s="52">
        <v>7972</v>
      </c>
      <c r="C25" s="52">
        <v>4243</v>
      </c>
      <c r="D25" s="52">
        <v>3130</v>
      </c>
      <c r="E25" s="52">
        <v>2585</v>
      </c>
      <c r="F25" s="11">
        <v>21</v>
      </c>
      <c r="G25" s="12">
        <v>7972</v>
      </c>
      <c r="H25" s="12">
        <v>4243</v>
      </c>
      <c r="I25" s="12">
        <v>3130</v>
      </c>
      <c r="J25" s="12">
        <v>2585</v>
      </c>
      <c r="L25" s="11">
        <v>21</v>
      </c>
      <c r="M25" s="52">
        <v>7549</v>
      </c>
      <c r="N25" s="52">
        <v>3929</v>
      </c>
      <c r="O25" s="52">
        <v>2869</v>
      </c>
      <c r="P25" s="52">
        <v>2359</v>
      </c>
      <c r="Q25">
        <v>21</v>
      </c>
      <c r="R25" s="53">
        <v>7549</v>
      </c>
      <c r="S25" s="53">
        <v>3929</v>
      </c>
      <c r="T25" s="53">
        <v>2869</v>
      </c>
      <c r="U25" s="53">
        <v>2359</v>
      </c>
      <c r="W25" s="11">
        <v>21</v>
      </c>
      <c r="X25" s="54">
        <f t="shared" si="0"/>
        <v>5.6033911776394163E-2</v>
      </c>
      <c r="Y25" s="54">
        <f t="shared" si="1"/>
        <v>7.991855433952666E-2</v>
      </c>
      <c r="Z25" s="54">
        <f t="shared" si="2"/>
        <v>9.0972464273265885E-2</v>
      </c>
      <c r="AA25" s="54">
        <f t="shared" si="3"/>
        <v>9.5803306485799045E-2</v>
      </c>
    </row>
    <row r="26" spans="1:27" ht="14.5">
      <c r="A26" s="11">
        <v>22</v>
      </c>
      <c r="B26" s="52">
        <v>7972</v>
      </c>
      <c r="C26" s="52">
        <v>4243</v>
      </c>
      <c r="D26" s="52">
        <v>3130</v>
      </c>
      <c r="E26" s="52">
        <v>2585</v>
      </c>
      <c r="F26" s="11">
        <v>22</v>
      </c>
      <c r="G26" s="12">
        <v>7972</v>
      </c>
      <c r="H26" s="12">
        <v>4243</v>
      </c>
      <c r="I26" s="12">
        <v>3130</v>
      </c>
      <c r="J26" s="12">
        <v>2585</v>
      </c>
      <c r="L26" s="11">
        <v>22</v>
      </c>
      <c r="M26" s="52">
        <v>7549</v>
      </c>
      <c r="N26" s="52">
        <v>3929</v>
      </c>
      <c r="O26" s="52">
        <v>2869</v>
      </c>
      <c r="P26" s="52">
        <v>2359</v>
      </c>
      <c r="Q26">
        <v>22</v>
      </c>
      <c r="R26" s="53">
        <v>7549</v>
      </c>
      <c r="S26" s="53">
        <v>3929</v>
      </c>
      <c r="T26" s="53">
        <v>2869</v>
      </c>
      <c r="U26" s="53">
        <v>2359</v>
      </c>
      <c r="W26" s="11">
        <v>22</v>
      </c>
      <c r="X26" s="54">
        <f t="shared" si="0"/>
        <v>5.6033911776394163E-2</v>
      </c>
      <c r="Y26" s="54">
        <f t="shared" si="1"/>
        <v>7.991855433952666E-2</v>
      </c>
      <c r="Z26" s="54">
        <f t="shared" si="2"/>
        <v>9.0972464273265885E-2</v>
      </c>
      <c r="AA26" s="54">
        <f t="shared" si="3"/>
        <v>9.5803306485799045E-2</v>
      </c>
    </row>
    <row r="27" spans="1:27" ht="14.5">
      <c r="A27" s="11">
        <v>23</v>
      </c>
      <c r="B27" s="52">
        <v>7972</v>
      </c>
      <c r="C27" s="52">
        <v>4243</v>
      </c>
      <c r="D27" s="52">
        <v>3130</v>
      </c>
      <c r="E27" s="52">
        <v>2585</v>
      </c>
      <c r="F27" s="11">
        <v>23</v>
      </c>
      <c r="G27" s="12">
        <v>7972</v>
      </c>
      <c r="H27" s="12">
        <v>4243</v>
      </c>
      <c r="I27" s="12">
        <v>3130</v>
      </c>
      <c r="J27" s="12">
        <v>2585</v>
      </c>
      <c r="L27" s="11">
        <v>23</v>
      </c>
      <c r="M27" s="52">
        <v>7549</v>
      </c>
      <c r="N27" s="52">
        <v>3929</v>
      </c>
      <c r="O27" s="52">
        <v>2869</v>
      </c>
      <c r="P27" s="52">
        <v>2359</v>
      </c>
      <c r="Q27">
        <v>23</v>
      </c>
      <c r="R27" s="53">
        <v>7549</v>
      </c>
      <c r="S27" s="53">
        <v>3929</v>
      </c>
      <c r="T27" s="53">
        <v>2869</v>
      </c>
      <c r="U27" s="53">
        <v>2359</v>
      </c>
      <c r="W27" s="11">
        <v>23</v>
      </c>
      <c r="X27" s="54">
        <f t="shared" si="0"/>
        <v>5.6033911776394163E-2</v>
      </c>
      <c r="Y27" s="54">
        <f t="shared" si="1"/>
        <v>7.991855433952666E-2</v>
      </c>
      <c r="Z27" s="54">
        <f t="shared" si="2"/>
        <v>9.0972464273265885E-2</v>
      </c>
      <c r="AA27" s="54">
        <f t="shared" si="3"/>
        <v>9.5803306485799045E-2</v>
      </c>
    </row>
    <row r="28" spans="1:27" ht="14.5">
      <c r="A28" s="11">
        <v>24</v>
      </c>
      <c r="B28" s="52">
        <v>7972</v>
      </c>
      <c r="C28" s="52">
        <v>4243</v>
      </c>
      <c r="D28" s="52">
        <v>3130</v>
      </c>
      <c r="E28" s="52">
        <v>2585</v>
      </c>
      <c r="F28" s="11">
        <v>24</v>
      </c>
      <c r="G28" s="12">
        <v>7972</v>
      </c>
      <c r="H28" s="12">
        <v>4243</v>
      </c>
      <c r="I28" s="12">
        <v>3130</v>
      </c>
      <c r="J28" s="12">
        <v>2585</v>
      </c>
      <c r="L28" s="11">
        <v>24</v>
      </c>
      <c r="M28" s="52">
        <v>7549</v>
      </c>
      <c r="N28" s="52">
        <v>3929</v>
      </c>
      <c r="O28" s="52">
        <v>2869</v>
      </c>
      <c r="P28" s="52">
        <v>2359</v>
      </c>
      <c r="Q28">
        <v>24</v>
      </c>
      <c r="R28" s="53">
        <v>7549</v>
      </c>
      <c r="S28" s="53">
        <v>3929</v>
      </c>
      <c r="T28" s="53">
        <v>2869</v>
      </c>
      <c r="U28" s="53">
        <v>2359</v>
      </c>
      <c r="W28" s="11">
        <v>24</v>
      </c>
      <c r="X28" s="54">
        <f t="shared" si="0"/>
        <v>5.6033911776394163E-2</v>
      </c>
      <c r="Y28" s="54">
        <f t="shared" si="1"/>
        <v>7.991855433952666E-2</v>
      </c>
      <c r="Z28" s="54">
        <f t="shared" si="2"/>
        <v>9.0972464273265885E-2</v>
      </c>
      <c r="AA28" s="54">
        <f t="shared" si="3"/>
        <v>9.5803306485799045E-2</v>
      </c>
    </row>
    <row r="29" spans="1:27" ht="14.5">
      <c r="A29" s="11">
        <v>25</v>
      </c>
      <c r="B29" s="52">
        <v>7972</v>
      </c>
      <c r="C29" s="52">
        <v>4243</v>
      </c>
      <c r="D29" s="52">
        <v>3130</v>
      </c>
      <c r="E29" s="52">
        <v>2585</v>
      </c>
      <c r="F29" s="11">
        <v>25</v>
      </c>
      <c r="G29" s="12">
        <v>7972</v>
      </c>
      <c r="H29" s="12">
        <v>4243</v>
      </c>
      <c r="I29" s="12">
        <v>3130</v>
      </c>
      <c r="J29" s="12">
        <v>2585</v>
      </c>
      <c r="L29" s="11">
        <v>25</v>
      </c>
      <c r="M29" s="52">
        <v>7549</v>
      </c>
      <c r="N29" s="52">
        <v>3929</v>
      </c>
      <c r="O29" s="52">
        <v>2869</v>
      </c>
      <c r="P29" s="52">
        <v>2359</v>
      </c>
      <c r="Q29">
        <v>25</v>
      </c>
      <c r="R29" s="53">
        <v>7549</v>
      </c>
      <c r="S29" s="53">
        <v>3929</v>
      </c>
      <c r="T29" s="53">
        <v>2869</v>
      </c>
      <c r="U29" s="53">
        <v>2359</v>
      </c>
      <c r="W29" s="11">
        <v>25</v>
      </c>
      <c r="X29" s="54">
        <f t="shared" si="0"/>
        <v>5.6033911776394163E-2</v>
      </c>
      <c r="Y29" s="54">
        <f t="shared" si="1"/>
        <v>7.991855433952666E-2</v>
      </c>
      <c r="Z29" s="54">
        <f t="shared" si="2"/>
        <v>9.0972464273265885E-2</v>
      </c>
      <c r="AA29" s="54">
        <f t="shared" si="3"/>
        <v>9.5803306485799045E-2</v>
      </c>
    </row>
    <row r="30" spans="1:27" ht="14.5">
      <c r="A30" s="11">
        <v>26</v>
      </c>
      <c r="B30" s="52">
        <v>8700</v>
      </c>
      <c r="C30" s="52">
        <v>4578</v>
      </c>
      <c r="D30" s="52">
        <v>3523</v>
      </c>
      <c r="E30" s="52">
        <v>2684</v>
      </c>
      <c r="F30" s="11">
        <v>26</v>
      </c>
      <c r="G30" s="12">
        <v>8700</v>
      </c>
      <c r="H30" s="12">
        <v>4578</v>
      </c>
      <c r="I30" s="12">
        <v>3523</v>
      </c>
      <c r="J30" s="12">
        <v>2684</v>
      </c>
      <c r="L30" s="11">
        <v>26</v>
      </c>
      <c r="M30" s="52">
        <v>8239</v>
      </c>
      <c r="N30" s="52">
        <v>4239</v>
      </c>
      <c r="O30" s="52">
        <v>3229</v>
      </c>
      <c r="P30" s="52">
        <v>2449</v>
      </c>
      <c r="Q30">
        <v>26</v>
      </c>
      <c r="R30" s="53">
        <v>8239</v>
      </c>
      <c r="S30" s="53">
        <v>4239</v>
      </c>
      <c r="T30" s="53">
        <v>3229</v>
      </c>
      <c r="U30" s="53">
        <v>2449</v>
      </c>
      <c r="W30" s="11">
        <v>26</v>
      </c>
      <c r="X30" s="54">
        <f t="shared" si="0"/>
        <v>5.5953392401990598E-2</v>
      </c>
      <c r="Y30" s="54">
        <f t="shared" si="1"/>
        <v>7.9971691436659498E-2</v>
      </c>
      <c r="Z30" s="54">
        <f t="shared" si="2"/>
        <v>9.1049860637968383E-2</v>
      </c>
      <c r="AA30" s="54">
        <f t="shared" si="3"/>
        <v>9.5957533687219376E-2</v>
      </c>
    </row>
    <row r="31" spans="1:27" ht="14.5">
      <c r="A31" s="11">
        <v>27</v>
      </c>
      <c r="B31" s="52">
        <v>9619</v>
      </c>
      <c r="C31" s="52">
        <v>4827</v>
      </c>
      <c r="D31" s="52">
        <v>3774</v>
      </c>
      <c r="E31" s="52">
        <v>2728</v>
      </c>
      <c r="F31" s="11">
        <v>27</v>
      </c>
      <c r="G31" s="12">
        <v>9619</v>
      </c>
      <c r="H31" s="12">
        <v>4827</v>
      </c>
      <c r="I31" s="12">
        <v>3774</v>
      </c>
      <c r="J31" s="12">
        <v>2728</v>
      </c>
      <c r="L31" s="11">
        <v>27</v>
      </c>
      <c r="M31" s="52">
        <v>9109</v>
      </c>
      <c r="N31" s="52">
        <v>4469</v>
      </c>
      <c r="O31" s="52">
        <v>3459</v>
      </c>
      <c r="P31" s="52">
        <v>2489</v>
      </c>
      <c r="Q31">
        <v>27</v>
      </c>
      <c r="R31" s="53">
        <v>9109</v>
      </c>
      <c r="S31" s="53">
        <v>4469</v>
      </c>
      <c r="T31" s="53">
        <v>3459</v>
      </c>
      <c r="U31" s="53">
        <v>2489</v>
      </c>
      <c r="W31" s="11">
        <v>27</v>
      </c>
      <c r="X31" s="54">
        <f t="shared" si="0"/>
        <v>5.5988582720386537E-2</v>
      </c>
      <c r="Y31" s="54">
        <f t="shared" si="1"/>
        <v>8.0107406578652895E-2</v>
      </c>
      <c r="Z31" s="54">
        <f t="shared" si="2"/>
        <v>9.1066782307025251E-2</v>
      </c>
      <c r="AA31" s="54">
        <f t="shared" si="3"/>
        <v>9.6022498995580463E-2</v>
      </c>
    </row>
    <row r="32" spans="1:27" ht="14.5">
      <c r="A32" s="11">
        <v>28</v>
      </c>
      <c r="B32" s="52">
        <v>10390</v>
      </c>
      <c r="C32" s="52">
        <v>5064</v>
      </c>
      <c r="D32" s="52">
        <v>3970</v>
      </c>
      <c r="E32" s="52">
        <v>2772</v>
      </c>
      <c r="F32" s="11">
        <v>28</v>
      </c>
      <c r="G32" s="12">
        <v>10390</v>
      </c>
      <c r="H32" s="12">
        <v>5064</v>
      </c>
      <c r="I32" s="12">
        <v>3970</v>
      </c>
      <c r="J32" s="12">
        <v>2772</v>
      </c>
      <c r="L32" s="11">
        <v>28</v>
      </c>
      <c r="M32" s="52">
        <v>9839</v>
      </c>
      <c r="N32" s="52">
        <v>4689</v>
      </c>
      <c r="O32" s="52">
        <v>3639</v>
      </c>
      <c r="P32" s="52">
        <v>2529</v>
      </c>
      <c r="Q32">
        <v>28</v>
      </c>
      <c r="R32" s="53">
        <v>9839</v>
      </c>
      <c r="S32" s="53">
        <v>4689</v>
      </c>
      <c r="T32" s="53">
        <v>3639</v>
      </c>
      <c r="U32" s="53">
        <v>2529</v>
      </c>
      <c r="W32" s="11">
        <v>28</v>
      </c>
      <c r="X32" s="54">
        <f t="shared" si="0"/>
        <v>5.6001626181522601E-2</v>
      </c>
      <c r="Y32" s="54">
        <f t="shared" si="1"/>
        <v>7.9974408189379398E-2</v>
      </c>
      <c r="Z32" s="54">
        <f t="shared" si="2"/>
        <v>9.0959054685353147E-2</v>
      </c>
      <c r="AA32" s="54">
        <f t="shared" si="3"/>
        <v>9.6085409252669063E-2</v>
      </c>
    </row>
    <row r="33" spans="1:27" ht="14.5">
      <c r="A33" s="11">
        <v>29</v>
      </c>
      <c r="B33" s="52">
        <v>10876</v>
      </c>
      <c r="C33" s="52">
        <v>5345</v>
      </c>
      <c r="D33" s="52">
        <v>4123</v>
      </c>
      <c r="E33" s="52">
        <v>2816</v>
      </c>
      <c r="F33" s="11">
        <v>29</v>
      </c>
      <c r="G33" s="12">
        <v>10876</v>
      </c>
      <c r="H33" s="12">
        <v>5345</v>
      </c>
      <c r="I33" s="12">
        <v>4123</v>
      </c>
      <c r="J33" s="12">
        <v>2816</v>
      </c>
      <c r="L33" s="11">
        <v>29</v>
      </c>
      <c r="M33" s="52">
        <v>10299</v>
      </c>
      <c r="N33" s="52">
        <v>4949</v>
      </c>
      <c r="O33" s="52">
        <v>3779</v>
      </c>
      <c r="P33" s="52">
        <v>2569</v>
      </c>
      <c r="Q33">
        <v>29</v>
      </c>
      <c r="R33" s="53">
        <v>10299</v>
      </c>
      <c r="S33" s="53">
        <v>4949</v>
      </c>
      <c r="T33" s="53">
        <v>3779</v>
      </c>
      <c r="U33" s="53">
        <v>2569</v>
      </c>
      <c r="W33" s="11">
        <v>29</v>
      </c>
      <c r="X33" s="54">
        <f t="shared" si="0"/>
        <v>5.6024856782211918E-2</v>
      </c>
      <c r="Y33" s="54">
        <f t="shared" si="1"/>
        <v>8.0016164881794305E-2</v>
      </c>
      <c r="Z33" s="54">
        <f t="shared" si="2"/>
        <v>9.1029372849960266E-2</v>
      </c>
      <c r="AA33" s="54">
        <f t="shared" si="3"/>
        <v>9.6146360451537571E-2</v>
      </c>
    </row>
    <row r="34" spans="1:27" ht="14.5">
      <c r="A34" s="11">
        <v>30</v>
      </c>
      <c r="B34" s="52">
        <v>11224</v>
      </c>
      <c r="C34" s="52">
        <v>5658</v>
      </c>
      <c r="D34" s="52">
        <v>4156</v>
      </c>
      <c r="E34" s="52">
        <v>2914</v>
      </c>
      <c r="F34" s="11">
        <v>30</v>
      </c>
      <c r="G34" s="12">
        <v>11224</v>
      </c>
      <c r="H34" s="12">
        <v>5658</v>
      </c>
      <c r="I34" s="12">
        <v>4156</v>
      </c>
      <c r="J34" s="12">
        <v>2914</v>
      </c>
      <c r="L34" s="11">
        <v>30</v>
      </c>
      <c r="M34" s="52">
        <v>10629</v>
      </c>
      <c r="N34" s="52">
        <v>5239</v>
      </c>
      <c r="O34" s="52">
        <v>3809</v>
      </c>
      <c r="P34" s="52">
        <v>2659</v>
      </c>
      <c r="Q34">
        <v>30</v>
      </c>
      <c r="R34" s="53">
        <v>10629</v>
      </c>
      <c r="S34" s="53">
        <v>5239</v>
      </c>
      <c r="T34" s="53">
        <v>3809</v>
      </c>
      <c r="U34" s="53">
        <v>2659</v>
      </c>
      <c r="W34" s="11">
        <v>30</v>
      </c>
      <c r="X34" s="54">
        <f t="shared" si="0"/>
        <v>5.5978925580957739E-2</v>
      </c>
      <c r="Y34" s="54">
        <f t="shared" si="1"/>
        <v>7.9977094865432363E-2</v>
      </c>
      <c r="Z34" s="54">
        <f t="shared" si="2"/>
        <v>9.1100026253609911E-2</v>
      </c>
      <c r="AA34" s="54">
        <f t="shared" si="3"/>
        <v>9.5900714554343791E-2</v>
      </c>
    </row>
    <row r="35" spans="1:27" ht="14.5">
      <c r="A35" s="11">
        <v>31</v>
      </c>
      <c r="B35" s="52">
        <v>11383</v>
      </c>
      <c r="C35" s="52">
        <v>5853</v>
      </c>
      <c r="D35" s="52">
        <v>4221</v>
      </c>
      <c r="E35" s="52">
        <v>2936</v>
      </c>
      <c r="F35" s="11">
        <v>31</v>
      </c>
      <c r="G35" s="12">
        <v>11383</v>
      </c>
      <c r="H35" s="12">
        <v>5853</v>
      </c>
      <c r="I35" s="12">
        <v>4221</v>
      </c>
      <c r="J35" s="12">
        <v>2936</v>
      </c>
      <c r="L35" s="11">
        <v>31</v>
      </c>
      <c r="M35" s="52">
        <v>10779</v>
      </c>
      <c r="N35" s="52">
        <v>5419</v>
      </c>
      <c r="O35" s="52">
        <v>3869</v>
      </c>
      <c r="P35" s="52">
        <v>2679</v>
      </c>
      <c r="Q35">
        <v>31</v>
      </c>
      <c r="R35" s="53">
        <v>10779</v>
      </c>
      <c r="S35" s="53">
        <v>5419</v>
      </c>
      <c r="T35" s="53">
        <v>3869</v>
      </c>
      <c r="U35" s="53">
        <v>2679</v>
      </c>
      <c r="W35" s="11">
        <v>31</v>
      </c>
      <c r="X35" s="54">
        <f t="shared" si="0"/>
        <v>5.6034882642174599E-2</v>
      </c>
      <c r="Y35" s="54">
        <f t="shared" si="1"/>
        <v>8.0088577228270896E-2</v>
      </c>
      <c r="Z35" s="54">
        <f t="shared" si="2"/>
        <v>9.0979581287154332E-2</v>
      </c>
      <c r="AA35" s="54">
        <f t="shared" si="3"/>
        <v>9.5931317655841841E-2</v>
      </c>
    </row>
    <row r="36" spans="1:27" ht="14.5">
      <c r="A36" s="11">
        <v>32</v>
      </c>
      <c r="B36" s="52">
        <v>11499</v>
      </c>
      <c r="C36" s="52">
        <v>6090</v>
      </c>
      <c r="D36" s="52">
        <v>4254</v>
      </c>
      <c r="E36" s="52">
        <v>2980</v>
      </c>
      <c r="F36" s="11">
        <v>32</v>
      </c>
      <c r="G36" s="12">
        <v>11499</v>
      </c>
      <c r="H36" s="12">
        <v>6090</v>
      </c>
      <c r="I36" s="12">
        <v>4254</v>
      </c>
      <c r="J36" s="12">
        <v>2980</v>
      </c>
      <c r="L36" s="11">
        <v>32</v>
      </c>
      <c r="M36" s="52">
        <v>10889</v>
      </c>
      <c r="N36" s="52">
        <v>5639</v>
      </c>
      <c r="O36" s="52">
        <v>3899</v>
      </c>
      <c r="P36" s="52">
        <v>2719</v>
      </c>
      <c r="Q36">
        <v>32</v>
      </c>
      <c r="R36" s="53">
        <v>10889</v>
      </c>
      <c r="S36" s="53">
        <v>5639</v>
      </c>
      <c r="T36" s="53">
        <v>3899</v>
      </c>
      <c r="U36" s="53">
        <v>2719</v>
      </c>
      <c r="W36" s="11">
        <v>32</v>
      </c>
      <c r="X36" s="54">
        <f t="shared" si="0"/>
        <v>5.6019836532280376E-2</v>
      </c>
      <c r="Y36" s="54">
        <f t="shared" si="1"/>
        <v>7.9978719631140338E-2</v>
      </c>
      <c r="Z36" s="54">
        <f t="shared" si="2"/>
        <v>9.1048986919723074E-2</v>
      </c>
      <c r="AA36" s="54">
        <f t="shared" si="3"/>
        <v>9.5991173225450588E-2</v>
      </c>
    </row>
    <row r="37" spans="1:27" ht="14.5">
      <c r="A37" s="11">
        <v>33</v>
      </c>
      <c r="B37" s="52">
        <v>11604</v>
      </c>
      <c r="C37" s="52">
        <v>6241</v>
      </c>
      <c r="D37" s="52">
        <v>4308</v>
      </c>
      <c r="E37" s="52">
        <v>3002</v>
      </c>
      <c r="F37" s="11">
        <v>33</v>
      </c>
      <c r="G37" s="12">
        <v>11604</v>
      </c>
      <c r="H37" s="12">
        <v>6241</v>
      </c>
      <c r="I37" s="12">
        <v>4308</v>
      </c>
      <c r="J37" s="12">
        <v>3002</v>
      </c>
      <c r="L37" s="11">
        <v>33</v>
      </c>
      <c r="M37" s="52">
        <v>10989</v>
      </c>
      <c r="N37" s="52">
        <v>5779</v>
      </c>
      <c r="O37" s="52">
        <v>3949</v>
      </c>
      <c r="P37" s="52">
        <v>2739</v>
      </c>
      <c r="Q37">
        <v>33</v>
      </c>
      <c r="R37" s="53">
        <v>10989</v>
      </c>
      <c r="S37" s="53">
        <v>5779</v>
      </c>
      <c r="T37" s="53">
        <v>3949</v>
      </c>
      <c r="U37" s="53">
        <v>2739</v>
      </c>
      <c r="W37" s="11">
        <v>33</v>
      </c>
      <c r="X37" s="54">
        <f t="shared" si="0"/>
        <v>5.5965055965055965E-2</v>
      </c>
      <c r="Y37" s="54">
        <f t="shared" si="1"/>
        <v>7.9944627098113896E-2</v>
      </c>
      <c r="Z37" s="54">
        <f t="shared" si="2"/>
        <v>9.0909090909090828E-2</v>
      </c>
      <c r="AA37" s="54">
        <f t="shared" si="3"/>
        <v>9.6020445418035782E-2</v>
      </c>
    </row>
    <row r="38" spans="1:27" ht="14.5">
      <c r="A38" s="11">
        <v>34</v>
      </c>
      <c r="B38" s="52">
        <v>11678</v>
      </c>
      <c r="C38" s="52">
        <v>6371</v>
      </c>
      <c r="D38" s="52">
        <v>4341</v>
      </c>
      <c r="E38" s="52">
        <v>3079</v>
      </c>
      <c r="F38" s="11">
        <v>34</v>
      </c>
      <c r="G38" s="12">
        <v>11678</v>
      </c>
      <c r="H38" s="12">
        <v>6371</v>
      </c>
      <c r="I38" s="12">
        <v>4341</v>
      </c>
      <c r="J38" s="12">
        <v>3079</v>
      </c>
      <c r="L38" s="11">
        <v>34</v>
      </c>
      <c r="M38" s="52">
        <v>11059</v>
      </c>
      <c r="N38" s="52">
        <v>5899</v>
      </c>
      <c r="O38" s="52">
        <v>3979</v>
      </c>
      <c r="P38" s="52">
        <v>2809</v>
      </c>
      <c r="Q38">
        <v>34</v>
      </c>
      <c r="R38" s="53">
        <v>11059</v>
      </c>
      <c r="S38" s="53">
        <v>5899</v>
      </c>
      <c r="T38" s="53">
        <v>3979</v>
      </c>
      <c r="U38" s="53">
        <v>2809</v>
      </c>
      <c r="W38" s="11">
        <v>34</v>
      </c>
      <c r="X38" s="54">
        <f t="shared" si="0"/>
        <v>5.5972511076950893E-2</v>
      </c>
      <c r="Y38" s="54">
        <f t="shared" si="1"/>
        <v>8.0013561620613682E-2</v>
      </c>
      <c r="Z38" s="54">
        <f t="shared" si="2"/>
        <v>9.0977632570997669E-2</v>
      </c>
      <c r="AA38" s="54">
        <f t="shared" si="3"/>
        <v>9.6119615521537805E-2</v>
      </c>
    </row>
    <row r="39" spans="1:27" ht="14.5">
      <c r="A39" s="11">
        <v>35</v>
      </c>
      <c r="B39" s="52">
        <v>11826</v>
      </c>
      <c r="C39" s="52">
        <v>6479</v>
      </c>
      <c r="D39" s="52">
        <v>4407</v>
      </c>
      <c r="E39" s="52">
        <v>3133</v>
      </c>
      <c r="F39" s="11">
        <v>35</v>
      </c>
      <c r="G39" s="12">
        <v>11826</v>
      </c>
      <c r="H39" s="12">
        <v>6479</v>
      </c>
      <c r="I39" s="12">
        <v>4407</v>
      </c>
      <c r="J39" s="12">
        <v>3133</v>
      </c>
      <c r="L39" s="11">
        <v>35</v>
      </c>
      <c r="M39" s="52">
        <v>11199</v>
      </c>
      <c r="N39" s="52">
        <v>5999</v>
      </c>
      <c r="O39" s="52">
        <v>4039</v>
      </c>
      <c r="P39" s="52">
        <v>2859</v>
      </c>
      <c r="Q39">
        <v>35</v>
      </c>
      <c r="R39" s="53">
        <v>11199</v>
      </c>
      <c r="S39" s="53">
        <v>5999</v>
      </c>
      <c r="T39" s="53">
        <v>4039</v>
      </c>
      <c r="U39" s="53">
        <v>2859</v>
      </c>
      <c r="W39" s="11">
        <v>35</v>
      </c>
      <c r="X39" s="54">
        <f t="shared" si="0"/>
        <v>5.5987141709081145E-2</v>
      </c>
      <c r="Y39" s="54">
        <f t="shared" si="1"/>
        <v>8.0013335555926046E-2</v>
      </c>
      <c r="Z39" s="54">
        <f t="shared" si="2"/>
        <v>9.1111661302302638E-2</v>
      </c>
      <c r="AA39" s="54">
        <f t="shared" si="3"/>
        <v>9.5837705491430558E-2</v>
      </c>
    </row>
    <row r="40" spans="1:27" ht="14.5">
      <c r="A40" s="11">
        <v>36</v>
      </c>
      <c r="B40" s="52">
        <v>12027</v>
      </c>
      <c r="C40" s="52">
        <v>6565</v>
      </c>
      <c r="D40" s="52">
        <v>4427</v>
      </c>
      <c r="E40" s="52">
        <v>3221</v>
      </c>
      <c r="F40" s="11">
        <v>36</v>
      </c>
      <c r="G40" s="12">
        <v>12027</v>
      </c>
      <c r="H40" s="12">
        <v>6565</v>
      </c>
      <c r="I40" s="12">
        <v>4427</v>
      </c>
      <c r="J40" s="12">
        <v>3221</v>
      </c>
      <c r="L40" s="11">
        <v>36</v>
      </c>
      <c r="M40" s="52">
        <v>11389</v>
      </c>
      <c r="N40" s="52">
        <v>6079</v>
      </c>
      <c r="O40" s="52">
        <v>4069</v>
      </c>
      <c r="P40" s="52">
        <v>2939</v>
      </c>
      <c r="Q40">
        <v>36</v>
      </c>
      <c r="R40" s="53">
        <v>11389</v>
      </c>
      <c r="S40" s="53">
        <v>6079</v>
      </c>
      <c r="T40" s="53">
        <v>4069</v>
      </c>
      <c r="U40" s="53">
        <v>2939</v>
      </c>
      <c r="W40" s="11">
        <v>36</v>
      </c>
      <c r="X40" s="54">
        <f t="shared" si="0"/>
        <v>5.6018965668627629E-2</v>
      </c>
      <c r="Y40" s="54">
        <f t="shared" si="1"/>
        <v>7.9947359763118842E-2</v>
      </c>
      <c r="Z40" s="54">
        <f t="shared" si="2"/>
        <v>8.7982305234701297E-2</v>
      </c>
      <c r="AA40" s="54">
        <f t="shared" si="3"/>
        <v>9.5951003742769547E-2</v>
      </c>
    </row>
    <row r="41" spans="1:27" ht="14.5">
      <c r="A41" s="11">
        <v>37</v>
      </c>
      <c r="B41" s="52">
        <v>12354</v>
      </c>
      <c r="C41" s="52">
        <v>6652</v>
      </c>
      <c r="D41" s="52">
        <v>4447</v>
      </c>
      <c r="E41" s="52">
        <v>3243</v>
      </c>
      <c r="F41" s="11">
        <v>37</v>
      </c>
      <c r="G41" s="12">
        <v>12354</v>
      </c>
      <c r="H41" s="12">
        <v>6652</v>
      </c>
      <c r="I41" s="12">
        <v>4447</v>
      </c>
      <c r="J41" s="12">
        <v>3243</v>
      </c>
      <c r="L41" s="11">
        <v>37</v>
      </c>
      <c r="M41" s="52">
        <v>11699</v>
      </c>
      <c r="N41" s="52">
        <v>6159</v>
      </c>
      <c r="O41" s="52">
        <v>4109</v>
      </c>
      <c r="P41" s="52">
        <v>2959</v>
      </c>
      <c r="Q41">
        <v>37</v>
      </c>
      <c r="R41" s="53">
        <v>11699</v>
      </c>
      <c r="S41" s="53">
        <v>6159</v>
      </c>
      <c r="T41" s="53">
        <v>4109</v>
      </c>
      <c r="U41" s="53">
        <v>2959</v>
      </c>
      <c r="W41" s="11">
        <v>37</v>
      </c>
      <c r="X41" s="54">
        <f t="shared" si="0"/>
        <v>5.5987691255662941E-2</v>
      </c>
      <c r="Y41" s="54">
        <f t="shared" si="1"/>
        <v>8.0045461925637218E-2</v>
      </c>
      <c r="Z41" s="54">
        <f t="shared" si="2"/>
        <v>8.2258457045509825E-2</v>
      </c>
      <c r="AA41" s="54">
        <f t="shared" si="3"/>
        <v>9.59783710713078E-2</v>
      </c>
    </row>
    <row r="42" spans="1:27" ht="14.5">
      <c r="A42" s="11">
        <v>38</v>
      </c>
      <c r="B42" s="52">
        <v>12650</v>
      </c>
      <c r="C42" s="52">
        <v>6792</v>
      </c>
      <c r="D42" s="52">
        <v>4467</v>
      </c>
      <c r="E42" s="52">
        <v>3309</v>
      </c>
      <c r="F42" s="11">
        <v>38</v>
      </c>
      <c r="G42" s="12">
        <v>12650</v>
      </c>
      <c r="H42" s="12">
        <v>6792</v>
      </c>
      <c r="I42" s="12">
        <v>4467</v>
      </c>
      <c r="J42" s="12">
        <v>3309</v>
      </c>
      <c r="L42" s="11">
        <v>38</v>
      </c>
      <c r="M42" s="52">
        <v>11979</v>
      </c>
      <c r="N42" s="52">
        <v>6289</v>
      </c>
      <c r="O42" s="52">
        <v>4149</v>
      </c>
      <c r="P42" s="52">
        <v>3019</v>
      </c>
      <c r="Q42">
        <v>38</v>
      </c>
      <c r="R42" s="53">
        <v>11979</v>
      </c>
      <c r="S42" s="53">
        <v>6289</v>
      </c>
      <c r="T42" s="53">
        <v>4149</v>
      </c>
      <c r="U42" s="53">
        <v>3019</v>
      </c>
      <c r="W42" s="11">
        <v>38</v>
      </c>
      <c r="X42" s="54">
        <f t="shared" si="0"/>
        <v>5.6014692378328679E-2</v>
      </c>
      <c r="Y42" s="54">
        <f t="shared" si="1"/>
        <v>7.9980919065034239E-2</v>
      </c>
      <c r="Z42" s="54">
        <f t="shared" si="2"/>
        <v>7.6644974692696932E-2</v>
      </c>
      <c r="AA42" s="54">
        <f t="shared" si="3"/>
        <v>9.6058297449486574E-2</v>
      </c>
    </row>
    <row r="43" spans="1:27" ht="14.5">
      <c r="A43" s="11">
        <v>39</v>
      </c>
      <c r="B43" s="52">
        <v>12882</v>
      </c>
      <c r="C43" s="52">
        <v>6943</v>
      </c>
      <c r="D43" s="52">
        <v>4487</v>
      </c>
      <c r="E43" s="52">
        <v>3353</v>
      </c>
      <c r="F43" s="11">
        <v>39</v>
      </c>
      <c r="G43" s="12">
        <v>12882</v>
      </c>
      <c r="H43" s="12">
        <v>6943</v>
      </c>
      <c r="I43" s="12">
        <v>4487</v>
      </c>
      <c r="J43" s="12">
        <v>3353</v>
      </c>
      <c r="L43" s="11">
        <v>39</v>
      </c>
      <c r="M43" s="52">
        <v>12199</v>
      </c>
      <c r="N43" s="52">
        <v>6429</v>
      </c>
      <c r="O43" s="52">
        <v>4229</v>
      </c>
      <c r="P43" s="52">
        <v>3059</v>
      </c>
      <c r="Q43">
        <v>39</v>
      </c>
      <c r="R43" s="53">
        <v>12199</v>
      </c>
      <c r="S43" s="53">
        <v>6429</v>
      </c>
      <c r="T43" s="53">
        <v>4229</v>
      </c>
      <c r="U43" s="53">
        <v>3059</v>
      </c>
      <c r="W43" s="11">
        <v>39</v>
      </c>
      <c r="X43" s="54">
        <f t="shared" si="0"/>
        <v>5.5988195753750247E-2</v>
      </c>
      <c r="Y43" s="54">
        <f t="shared" si="1"/>
        <v>7.9950225540519559E-2</v>
      </c>
      <c r="Z43" s="54">
        <f t="shared" si="2"/>
        <v>6.1007330338141319E-2</v>
      </c>
      <c r="AA43" s="54">
        <f t="shared" si="3"/>
        <v>9.6109839816933551E-2</v>
      </c>
    </row>
    <row r="44" spans="1:27" ht="14.5">
      <c r="A44" s="11">
        <v>40</v>
      </c>
      <c r="B44" s="52">
        <v>13083</v>
      </c>
      <c r="C44" s="52">
        <v>7246</v>
      </c>
      <c r="D44" s="52">
        <v>4540</v>
      </c>
      <c r="E44" s="52">
        <v>3418</v>
      </c>
      <c r="F44" s="11">
        <v>40</v>
      </c>
      <c r="G44" s="12">
        <v>13083</v>
      </c>
      <c r="H44" s="12">
        <v>7246</v>
      </c>
      <c r="I44" s="12">
        <v>4540</v>
      </c>
      <c r="J44" s="12">
        <v>3418</v>
      </c>
      <c r="L44" s="11">
        <v>40</v>
      </c>
      <c r="M44" s="52">
        <v>12389</v>
      </c>
      <c r="N44" s="52">
        <v>6709</v>
      </c>
      <c r="O44" s="52">
        <v>4279</v>
      </c>
      <c r="P44" s="52">
        <v>3119</v>
      </c>
      <c r="Q44">
        <v>40</v>
      </c>
      <c r="R44" s="53">
        <v>12389</v>
      </c>
      <c r="S44" s="53">
        <v>6709</v>
      </c>
      <c r="T44" s="53">
        <v>4279</v>
      </c>
      <c r="U44" s="53">
        <v>3119</v>
      </c>
      <c r="W44" s="11">
        <v>40</v>
      </c>
      <c r="X44" s="54">
        <f t="shared" si="0"/>
        <v>5.6017434821212353E-2</v>
      </c>
      <c r="Y44" s="54">
        <f t="shared" si="1"/>
        <v>8.0041734982858825E-2</v>
      </c>
      <c r="Z44" s="54">
        <f t="shared" si="2"/>
        <v>6.0995559710212754E-2</v>
      </c>
      <c r="AA44" s="54">
        <f t="shared" si="3"/>
        <v>9.5864058993267109E-2</v>
      </c>
    </row>
    <row r="45" spans="1:27" ht="14.5">
      <c r="A45" s="11">
        <v>41</v>
      </c>
      <c r="B45" s="52">
        <v>13262</v>
      </c>
      <c r="C45" s="52">
        <v>7516</v>
      </c>
      <c r="D45" s="52">
        <v>4911</v>
      </c>
      <c r="E45" s="52">
        <v>3594</v>
      </c>
      <c r="F45" s="11">
        <v>41</v>
      </c>
      <c r="G45" s="12">
        <v>13262</v>
      </c>
      <c r="H45" s="12">
        <v>7516</v>
      </c>
      <c r="I45" s="12">
        <v>4911</v>
      </c>
      <c r="J45" s="12">
        <v>3594</v>
      </c>
      <c r="L45" s="11">
        <v>41</v>
      </c>
      <c r="M45" s="52">
        <v>12559</v>
      </c>
      <c r="N45" s="52">
        <v>6959</v>
      </c>
      <c r="O45" s="52">
        <v>4629</v>
      </c>
      <c r="P45" s="52">
        <v>3279</v>
      </c>
      <c r="Q45">
        <v>41</v>
      </c>
      <c r="R45" s="53">
        <v>12559</v>
      </c>
      <c r="S45" s="53">
        <v>6959</v>
      </c>
      <c r="T45" s="53">
        <v>4629</v>
      </c>
      <c r="U45" s="53">
        <v>3279</v>
      </c>
      <c r="W45" s="11">
        <v>41</v>
      </c>
      <c r="X45" s="54">
        <f t="shared" si="0"/>
        <v>5.5975794251134747E-2</v>
      </c>
      <c r="Y45" s="54">
        <f t="shared" si="1"/>
        <v>8.0040235666043902E-2</v>
      </c>
      <c r="Z45" s="54">
        <f t="shared" si="2"/>
        <v>6.0920285158781562E-2</v>
      </c>
      <c r="AA45" s="54">
        <f t="shared" si="3"/>
        <v>9.6065873741994601E-2</v>
      </c>
    </row>
    <row r="46" spans="1:27" ht="14.5">
      <c r="A46" s="11">
        <v>42</v>
      </c>
      <c r="B46" s="52">
        <v>13336</v>
      </c>
      <c r="C46" s="52">
        <v>7883</v>
      </c>
      <c r="D46" s="52">
        <v>5272</v>
      </c>
      <c r="E46" s="52">
        <v>3725</v>
      </c>
      <c r="F46" s="11">
        <v>42</v>
      </c>
      <c r="G46" s="12">
        <v>13336</v>
      </c>
      <c r="H46" s="12">
        <v>7883</v>
      </c>
      <c r="I46" s="12">
        <v>5272</v>
      </c>
      <c r="J46" s="12">
        <v>3725</v>
      </c>
      <c r="L46" s="11">
        <v>42</v>
      </c>
      <c r="M46" s="52">
        <v>12629</v>
      </c>
      <c r="N46" s="52">
        <v>7299</v>
      </c>
      <c r="O46" s="52">
        <v>4969</v>
      </c>
      <c r="P46" s="52">
        <v>3399</v>
      </c>
      <c r="Q46">
        <v>42</v>
      </c>
      <c r="R46" s="53">
        <v>12629</v>
      </c>
      <c r="S46" s="53">
        <v>7299</v>
      </c>
      <c r="T46" s="53">
        <v>4969</v>
      </c>
      <c r="U46" s="53">
        <v>3399</v>
      </c>
      <c r="W46" s="11">
        <v>42</v>
      </c>
      <c r="X46" s="54">
        <f t="shared" si="0"/>
        <v>5.5982263045371683E-2</v>
      </c>
      <c r="Y46" s="54">
        <f t="shared" si="1"/>
        <v>8.0010960405535014E-2</v>
      </c>
      <c r="Z46" s="54">
        <f t="shared" si="2"/>
        <v>6.0978063996780074E-2</v>
      </c>
      <c r="AA46" s="54">
        <f t="shared" si="3"/>
        <v>9.5910561929979377E-2</v>
      </c>
    </row>
    <row r="47" spans="1:27" ht="14.5">
      <c r="A47" s="11">
        <v>43</v>
      </c>
      <c r="B47" s="52">
        <v>13495</v>
      </c>
      <c r="C47" s="52">
        <v>8164</v>
      </c>
      <c r="D47" s="52">
        <v>5739</v>
      </c>
      <c r="E47" s="52">
        <v>3835</v>
      </c>
      <c r="F47" s="11">
        <v>43</v>
      </c>
      <c r="G47" s="12">
        <v>13495</v>
      </c>
      <c r="H47" s="12">
        <v>8164</v>
      </c>
      <c r="I47" s="12">
        <v>5739</v>
      </c>
      <c r="J47" s="12">
        <v>3835</v>
      </c>
      <c r="L47" s="11">
        <v>43</v>
      </c>
      <c r="M47" s="52">
        <v>12779</v>
      </c>
      <c r="N47" s="52">
        <v>7559</v>
      </c>
      <c r="O47" s="52">
        <v>5409</v>
      </c>
      <c r="P47" s="52">
        <v>3499</v>
      </c>
      <c r="Q47">
        <v>43</v>
      </c>
      <c r="R47" s="53">
        <v>12779</v>
      </c>
      <c r="S47" s="53">
        <v>7559</v>
      </c>
      <c r="T47" s="53">
        <v>5409</v>
      </c>
      <c r="U47" s="53">
        <v>3499</v>
      </c>
      <c r="W47" s="11">
        <v>43</v>
      </c>
      <c r="X47" s="54">
        <f t="shared" si="0"/>
        <v>5.6029423272556445E-2</v>
      </c>
      <c r="Y47" s="54">
        <f t="shared" si="1"/>
        <v>8.0037041936764197E-2</v>
      </c>
      <c r="Z47" s="54">
        <f t="shared" si="2"/>
        <v>6.1009428729894566E-2</v>
      </c>
      <c r="AA47" s="54">
        <f t="shared" si="3"/>
        <v>9.6027436410403011E-2</v>
      </c>
    </row>
    <row r="48" spans="1:27" ht="14.5">
      <c r="A48" s="11">
        <v>44</v>
      </c>
      <c r="B48" s="52">
        <v>13664</v>
      </c>
      <c r="C48" s="52">
        <v>8466</v>
      </c>
      <c r="D48" s="52">
        <v>5951</v>
      </c>
      <c r="E48" s="52">
        <v>3934</v>
      </c>
      <c r="F48" s="11">
        <v>44</v>
      </c>
      <c r="G48" s="12">
        <v>13664</v>
      </c>
      <c r="H48" s="12">
        <v>8466</v>
      </c>
      <c r="I48" s="12">
        <v>5951</v>
      </c>
      <c r="J48" s="12">
        <v>3934</v>
      </c>
      <c r="L48" s="11">
        <v>44</v>
      </c>
      <c r="M48" s="52">
        <v>12939</v>
      </c>
      <c r="N48" s="52">
        <v>7839</v>
      </c>
      <c r="O48" s="52">
        <v>5609</v>
      </c>
      <c r="P48" s="52">
        <v>3589</v>
      </c>
      <c r="Q48">
        <v>44</v>
      </c>
      <c r="R48" s="53">
        <v>12939</v>
      </c>
      <c r="S48" s="53">
        <v>7839</v>
      </c>
      <c r="T48" s="53">
        <v>5609</v>
      </c>
      <c r="U48" s="53">
        <v>3589</v>
      </c>
      <c r="W48" s="11">
        <v>44</v>
      </c>
      <c r="X48" s="54">
        <f t="shared" si="0"/>
        <v>5.6032150861735852E-2</v>
      </c>
      <c r="Y48" s="54">
        <f t="shared" si="1"/>
        <v>7.998469192499047E-2</v>
      </c>
      <c r="Z48" s="54">
        <f t="shared" si="2"/>
        <v>6.0973435550008892E-2</v>
      </c>
      <c r="AA48" s="54">
        <f t="shared" si="3"/>
        <v>9.6127054889941554E-2</v>
      </c>
    </row>
    <row r="49" spans="1:27" ht="14.5">
      <c r="A49" s="11">
        <v>45</v>
      </c>
      <c r="B49" s="52">
        <v>13738</v>
      </c>
      <c r="C49" s="52">
        <v>8682</v>
      </c>
      <c r="D49" s="52">
        <v>6185</v>
      </c>
      <c r="E49" s="52">
        <v>4043</v>
      </c>
      <c r="F49" s="11">
        <v>45</v>
      </c>
      <c r="G49" s="12">
        <v>13738</v>
      </c>
      <c r="H49" s="12">
        <v>8682</v>
      </c>
      <c r="I49" s="12">
        <v>6185</v>
      </c>
      <c r="J49" s="12">
        <v>4043</v>
      </c>
      <c r="L49" s="11">
        <v>45</v>
      </c>
      <c r="M49" s="52">
        <v>13009</v>
      </c>
      <c r="N49" s="52">
        <v>8039</v>
      </c>
      <c r="O49" s="52">
        <v>5829</v>
      </c>
      <c r="P49" s="52">
        <v>3689</v>
      </c>
      <c r="Q49">
        <v>45</v>
      </c>
      <c r="R49" s="53">
        <v>13009</v>
      </c>
      <c r="S49" s="53">
        <v>8039</v>
      </c>
      <c r="T49" s="53">
        <v>5829</v>
      </c>
      <c r="U49" s="53">
        <v>3689</v>
      </c>
      <c r="W49" s="11">
        <v>45</v>
      </c>
      <c r="X49" s="54">
        <f t="shared" si="0"/>
        <v>5.6038127450226849E-2</v>
      </c>
      <c r="Y49" s="54">
        <f t="shared" si="1"/>
        <v>7.9985072770245136E-2</v>
      </c>
      <c r="Z49" s="54">
        <f t="shared" si="2"/>
        <v>6.1073940641619417E-2</v>
      </c>
      <c r="AA49" s="54">
        <f t="shared" si="3"/>
        <v>9.5960965031173684E-2</v>
      </c>
    </row>
    <row r="50" spans="1:27" ht="14.5">
      <c r="A50" s="11">
        <v>46</v>
      </c>
      <c r="B50" s="52">
        <v>14361</v>
      </c>
      <c r="C50" s="52">
        <v>9147</v>
      </c>
      <c r="D50" s="52">
        <v>6641</v>
      </c>
      <c r="E50" s="52">
        <v>4229</v>
      </c>
      <c r="F50" s="11">
        <v>46</v>
      </c>
      <c r="G50" s="12">
        <v>14361</v>
      </c>
      <c r="H50" s="12">
        <v>9147</v>
      </c>
      <c r="I50" s="12">
        <v>6641</v>
      </c>
      <c r="J50" s="12">
        <v>4229</v>
      </c>
      <c r="L50" s="11">
        <v>46</v>
      </c>
      <c r="M50" s="52">
        <v>13599</v>
      </c>
      <c r="N50" s="52">
        <v>8469</v>
      </c>
      <c r="O50" s="52">
        <v>6259</v>
      </c>
      <c r="P50" s="52">
        <v>3859</v>
      </c>
      <c r="Q50">
        <v>46</v>
      </c>
      <c r="R50" s="53">
        <v>13599</v>
      </c>
      <c r="S50" s="53">
        <v>8469</v>
      </c>
      <c r="T50" s="53">
        <v>6259</v>
      </c>
      <c r="U50" s="53">
        <v>3859</v>
      </c>
      <c r="W50" s="11">
        <v>46</v>
      </c>
      <c r="X50" s="54">
        <f t="shared" si="0"/>
        <v>5.6033531877343945E-2</v>
      </c>
      <c r="Y50" s="54">
        <f t="shared" si="1"/>
        <v>8.0056677293659284E-2</v>
      </c>
      <c r="Z50" s="54">
        <f t="shared" si="2"/>
        <v>6.1032113756191109E-2</v>
      </c>
      <c r="AA50" s="54">
        <f t="shared" si="3"/>
        <v>9.5879761596268542E-2</v>
      </c>
    </row>
    <row r="51" spans="1:27" ht="14.5">
      <c r="A51" s="11">
        <v>47</v>
      </c>
      <c r="B51" s="52">
        <v>15079</v>
      </c>
      <c r="C51" s="52">
        <v>9481</v>
      </c>
      <c r="D51" s="52">
        <v>6927</v>
      </c>
      <c r="E51" s="52">
        <v>4471</v>
      </c>
      <c r="F51" s="11">
        <v>47</v>
      </c>
      <c r="G51" s="12">
        <v>15079</v>
      </c>
      <c r="H51" s="12">
        <v>9481</v>
      </c>
      <c r="I51" s="12">
        <v>6927</v>
      </c>
      <c r="J51" s="12">
        <v>4471</v>
      </c>
      <c r="L51" s="11">
        <v>47</v>
      </c>
      <c r="M51" s="52">
        <v>14279</v>
      </c>
      <c r="N51" s="52">
        <v>8779</v>
      </c>
      <c r="O51" s="52">
        <v>6529</v>
      </c>
      <c r="P51" s="52">
        <v>4079</v>
      </c>
      <c r="Q51">
        <v>47</v>
      </c>
      <c r="R51" s="53">
        <v>14279</v>
      </c>
      <c r="S51" s="53">
        <v>8779</v>
      </c>
      <c r="T51" s="53">
        <v>6529</v>
      </c>
      <c r="U51" s="53">
        <v>4079</v>
      </c>
      <c r="W51" s="11">
        <v>47</v>
      </c>
      <c r="X51" s="54">
        <f t="shared" si="0"/>
        <v>5.6026332376216903E-2</v>
      </c>
      <c r="Y51" s="54">
        <f t="shared" si="1"/>
        <v>7.996354937920036E-2</v>
      </c>
      <c r="Z51" s="54">
        <f t="shared" si="2"/>
        <v>6.0958799203553404E-2</v>
      </c>
      <c r="AA51" s="54">
        <f t="shared" si="3"/>
        <v>9.6101985780828736E-2</v>
      </c>
    </row>
    <row r="52" spans="1:27" ht="14.5">
      <c r="A52" s="11">
        <v>48</v>
      </c>
      <c r="B52" s="52">
        <v>15850</v>
      </c>
      <c r="C52" s="52">
        <v>9730</v>
      </c>
      <c r="D52" s="52">
        <v>7161</v>
      </c>
      <c r="E52" s="52">
        <v>4679</v>
      </c>
      <c r="F52" s="11">
        <v>48</v>
      </c>
      <c r="G52" s="12">
        <v>15850</v>
      </c>
      <c r="H52" s="12">
        <v>9730</v>
      </c>
      <c r="I52" s="12">
        <v>7161</v>
      </c>
      <c r="J52" s="12">
        <v>4679</v>
      </c>
      <c r="L52" s="11">
        <v>48</v>
      </c>
      <c r="M52" s="52">
        <v>15009</v>
      </c>
      <c r="N52" s="52">
        <v>9009</v>
      </c>
      <c r="O52" s="52">
        <v>6749</v>
      </c>
      <c r="P52" s="52">
        <v>4269</v>
      </c>
      <c r="Q52">
        <v>48</v>
      </c>
      <c r="R52" s="53">
        <v>15009</v>
      </c>
      <c r="S52" s="53">
        <v>9009</v>
      </c>
      <c r="T52" s="53">
        <v>6749</v>
      </c>
      <c r="U52" s="53">
        <v>4269</v>
      </c>
      <c r="W52" s="11">
        <v>48</v>
      </c>
      <c r="X52" s="54">
        <f t="shared" si="0"/>
        <v>5.6033046838563472E-2</v>
      </c>
      <c r="Y52" s="54">
        <f t="shared" si="1"/>
        <v>8.0031080031079949E-2</v>
      </c>
      <c r="Z52" s="54">
        <f t="shared" si="2"/>
        <v>6.1046080900874156E-2</v>
      </c>
      <c r="AA52" s="54">
        <f t="shared" si="3"/>
        <v>9.6041227453736333E-2</v>
      </c>
    </row>
    <row r="53" spans="1:27" ht="14.5">
      <c r="A53" s="11">
        <v>49</v>
      </c>
      <c r="B53" s="52">
        <v>16652</v>
      </c>
      <c r="C53" s="52">
        <v>10097</v>
      </c>
      <c r="D53" s="52">
        <v>7405</v>
      </c>
      <c r="E53" s="52">
        <v>5008</v>
      </c>
      <c r="F53" s="11">
        <v>49</v>
      </c>
      <c r="G53" s="12">
        <v>16652</v>
      </c>
      <c r="H53" s="12">
        <v>10097</v>
      </c>
      <c r="I53" s="12">
        <v>7405</v>
      </c>
      <c r="J53" s="12">
        <v>5008</v>
      </c>
      <c r="L53" s="11">
        <v>49</v>
      </c>
      <c r="M53" s="52">
        <v>15769</v>
      </c>
      <c r="N53" s="52">
        <v>9349</v>
      </c>
      <c r="O53" s="52">
        <v>6979</v>
      </c>
      <c r="P53" s="52">
        <v>4569</v>
      </c>
      <c r="Q53">
        <v>49</v>
      </c>
      <c r="R53" s="53">
        <v>15769</v>
      </c>
      <c r="S53" s="53">
        <v>9349</v>
      </c>
      <c r="T53" s="53">
        <v>6979</v>
      </c>
      <c r="U53" s="53">
        <v>4569</v>
      </c>
      <c r="W53" s="11">
        <v>49</v>
      </c>
      <c r="X53" s="54">
        <f t="shared" si="0"/>
        <v>5.5995941404020533E-2</v>
      </c>
      <c r="Y53" s="54">
        <f t="shared" si="1"/>
        <v>8.0008557064926711E-2</v>
      </c>
      <c r="Z53" s="54">
        <f t="shared" si="2"/>
        <v>6.1040263648087123E-2</v>
      </c>
      <c r="AA53" s="54">
        <f t="shared" si="3"/>
        <v>9.6082293718537937E-2</v>
      </c>
    </row>
    <row r="54" spans="1:27" ht="14.5">
      <c r="A54" s="11">
        <v>50</v>
      </c>
      <c r="B54" s="52">
        <v>17560</v>
      </c>
      <c r="C54" s="52">
        <v>10540</v>
      </c>
      <c r="D54" s="52">
        <v>7691</v>
      </c>
      <c r="E54" s="52">
        <v>5293</v>
      </c>
      <c r="F54" s="11">
        <v>50</v>
      </c>
      <c r="G54" s="12">
        <v>17560</v>
      </c>
      <c r="H54" s="12">
        <v>10540</v>
      </c>
      <c r="I54" s="12">
        <v>7691</v>
      </c>
      <c r="J54" s="12">
        <v>5293</v>
      </c>
      <c r="L54" s="11">
        <v>50</v>
      </c>
      <c r="M54" s="52">
        <v>16629</v>
      </c>
      <c r="N54" s="52">
        <v>9759</v>
      </c>
      <c r="O54" s="52">
        <v>7249</v>
      </c>
      <c r="P54" s="52">
        <v>4829</v>
      </c>
      <c r="Q54">
        <v>50</v>
      </c>
      <c r="R54" s="53">
        <v>16629</v>
      </c>
      <c r="S54" s="53">
        <v>9759</v>
      </c>
      <c r="T54" s="53">
        <v>7249</v>
      </c>
      <c r="U54" s="53">
        <v>4829</v>
      </c>
      <c r="W54" s="11">
        <v>50</v>
      </c>
      <c r="X54" s="54">
        <f t="shared" si="0"/>
        <v>5.5986529556798281E-2</v>
      </c>
      <c r="Y54" s="54">
        <f t="shared" si="1"/>
        <v>8.002869146428937E-2</v>
      </c>
      <c r="Z54" s="54">
        <f t="shared" si="2"/>
        <v>6.0973927438267239E-2</v>
      </c>
      <c r="AA54" s="54">
        <f t="shared" si="3"/>
        <v>9.6086146200041522E-2</v>
      </c>
    </row>
    <row r="55" spans="1:27" ht="14.5">
      <c r="A55" s="11">
        <v>51</v>
      </c>
      <c r="B55" s="52">
        <v>18394</v>
      </c>
      <c r="C55" s="52">
        <v>11323</v>
      </c>
      <c r="D55" s="52">
        <v>8211</v>
      </c>
      <c r="E55" s="52">
        <v>5556</v>
      </c>
      <c r="F55" s="11">
        <v>51</v>
      </c>
      <c r="G55" s="12">
        <v>18394</v>
      </c>
      <c r="H55" s="12">
        <v>11323</v>
      </c>
      <c r="I55" s="12">
        <v>8211</v>
      </c>
      <c r="J55" s="12">
        <v>5556</v>
      </c>
      <c r="L55" s="11">
        <v>51</v>
      </c>
      <c r="M55" s="52">
        <v>17419</v>
      </c>
      <c r="N55" s="52">
        <v>10379</v>
      </c>
      <c r="O55" s="52">
        <v>7739</v>
      </c>
      <c r="P55" s="52">
        <v>5069</v>
      </c>
      <c r="Q55">
        <v>51</v>
      </c>
      <c r="R55" s="53">
        <v>17419</v>
      </c>
      <c r="S55" s="53">
        <v>10379</v>
      </c>
      <c r="T55" s="53">
        <v>7739</v>
      </c>
      <c r="U55" s="53">
        <v>5069</v>
      </c>
      <c r="W55" s="11">
        <v>51</v>
      </c>
      <c r="X55" s="54">
        <f t="shared" si="0"/>
        <v>5.5973362420345563E-2</v>
      </c>
      <c r="Y55" s="54">
        <f t="shared" si="1"/>
        <v>9.0952885634454139E-2</v>
      </c>
      <c r="Z55" s="54">
        <f t="shared" si="2"/>
        <v>6.0989791962785977E-2</v>
      </c>
      <c r="AA55" s="54">
        <f t="shared" si="3"/>
        <v>9.6074176366147235E-2</v>
      </c>
    </row>
    <row r="56" spans="1:27" ht="14.5">
      <c r="A56" s="11">
        <v>52</v>
      </c>
      <c r="B56" s="52">
        <v>19074</v>
      </c>
      <c r="C56" s="52">
        <v>12164</v>
      </c>
      <c r="D56" s="52">
        <v>8593</v>
      </c>
      <c r="E56" s="52">
        <v>6016</v>
      </c>
      <c r="F56" s="11">
        <v>52</v>
      </c>
      <c r="G56" s="12">
        <v>19074</v>
      </c>
      <c r="H56" s="12">
        <v>12164</v>
      </c>
      <c r="I56" s="12">
        <v>8593</v>
      </c>
      <c r="J56" s="12">
        <v>6016</v>
      </c>
      <c r="L56" s="11">
        <v>52</v>
      </c>
      <c r="M56" s="52">
        <v>18429</v>
      </c>
      <c r="N56" s="52">
        <v>11149</v>
      </c>
      <c r="O56" s="52">
        <v>8099</v>
      </c>
      <c r="P56" s="52">
        <v>5489</v>
      </c>
      <c r="Q56">
        <v>52</v>
      </c>
      <c r="R56" s="53">
        <v>18429</v>
      </c>
      <c r="S56" s="53">
        <v>11149</v>
      </c>
      <c r="T56" s="53">
        <v>8099</v>
      </c>
      <c r="U56" s="53">
        <v>5489</v>
      </c>
      <c r="W56" s="11">
        <v>52</v>
      </c>
      <c r="X56" s="54">
        <f t="shared" si="0"/>
        <v>3.4999186065440391E-2</v>
      </c>
      <c r="Y56" s="54">
        <f t="shared" si="1"/>
        <v>9.1039555117050863E-2</v>
      </c>
      <c r="Z56" s="54">
        <f t="shared" si="2"/>
        <v>6.0995184590690199E-2</v>
      </c>
      <c r="AA56" s="54">
        <f t="shared" si="3"/>
        <v>9.6010202222627017E-2</v>
      </c>
    </row>
    <row r="57" spans="1:27" ht="14.5">
      <c r="A57" s="11">
        <v>53</v>
      </c>
      <c r="B57" s="52">
        <v>20844</v>
      </c>
      <c r="C57" s="52">
        <v>12862</v>
      </c>
      <c r="D57" s="52">
        <v>8890</v>
      </c>
      <c r="E57" s="52">
        <v>6235</v>
      </c>
      <c r="F57" s="11">
        <v>53</v>
      </c>
      <c r="G57" s="12">
        <v>20844</v>
      </c>
      <c r="H57" s="12">
        <v>12862</v>
      </c>
      <c r="I57" s="12">
        <v>8890</v>
      </c>
      <c r="J57" s="12">
        <v>6235</v>
      </c>
      <c r="L57" s="11">
        <v>53</v>
      </c>
      <c r="M57" s="52">
        <v>20139</v>
      </c>
      <c r="N57" s="52">
        <v>11789</v>
      </c>
      <c r="O57" s="52">
        <v>8379</v>
      </c>
      <c r="P57" s="52">
        <v>5689</v>
      </c>
      <c r="Q57">
        <v>53</v>
      </c>
      <c r="R57" s="53">
        <v>20139</v>
      </c>
      <c r="S57" s="53">
        <v>11789</v>
      </c>
      <c r="T57" s="53">
        <v>8379</v>
      </c>
      <c r="U57" s="53">
        <v>5689</v>
      </c>
      <c r="W57" s="11">
        <v>53</v>
      </c>
      <c r="X57" s="54">
        <f t="shared" si="0"/>
        <v>3.5006703411291529E-2</v>
      </c>
      <c r="Y57" s="54">
        <f t="shared" si="1"/>
        <v>9.1017049792179172E-2</v>
      </c>
      <c r="Z57" s="54">
        <f t="shared" si="2"/>
        <v>6.0985797827903143E-2</v>
      </c>
      <c r="AA57" s="54">
        <f t="shared" si="3"/>
        <v>9.597468799437503E-2</v>
      </c>
    </row>
    <row r="58" spans="1:27" ht="14.5">
      <c r="A58" s="11">
        <v>54</v>
      </c>
      <c r="B58" s="52">
        <v>21972</v>
      </c>
      <c r="C58" s="52">
        <v>13495</v>
      </c>
      <c r="D58" s="52">
        <v>9283</v>
      </c>
      <c r="E58" s="52">
        <v>6509</v>
      </c>
      <c r="F58" s="11">
        <v>54</v>
      </c>
      <c r="G58" s="12">
        <v>21972</v>
      </c>
      <c r="H58" s="12">
        <v>13495</v>
      </c>
      <c r="I58" s="12">
        <v>9283</v>
      </c>
      <c r="J58" s="12">
        <v>6509</v>
      </c>
      <c r="L58" s="11">
        <v>54</v>
      </c>
      <c r="M58" s="52">
        <v>21229</v>
      </c>
      <c r="N58" s="52">
        <v>12369</v>
      </c>
      <c r="O58" s="52">
        <v>8749</v>
      </c>
      <c r="P58" s="52">
        <v>5939</v>
      </c>
      <c r="Q58">
        <v>54</v>
      </c>
      <c r="R58" s="53">
        <v>21229</v>
      </c>
      <c r="S58" s="53">
        <v>12369</v>
      </c>
      <c r="T58" s="53">
        <v>8749</v>
      </c>
      <c r="U58" s="53">
        <v>5939</v>
      </c>
      <c r="W58" s="11">
        <v>54</v>
      </c>
      <c r="X58" s="54">
        <f>B58/M58-1</f>
        <v>3.499929341937924E-2</v>
      </c>
      <c r="Y58" s="54">
        <f t="shared" si="1"/>
        <v>9.1034036704664922E-2</v>
      </c>
      <c r="Z58" s="54">
        <f t="shared" si="2"/>
        <v>6.1035546919647965E-2</v>
      </c>
      <c r="AA58" s="54">
        <f t="shared" si="3"/>
        <v>9.5975753493854121E-2</v>
      </c>
    </row>
    <row r="59" spans="1:27" ht="14.5">
      <c r="A59" s="11">
        <v>55</v>
      </c>
      <c r="B59" s="52">
        <v>23493</v>
      </c>
      <c r="C59" s="52">
        <v>14073</v>
      </c>
      <c r="D59" s="52">
        <v>9707</v>
      </c>
      <c r="E59" s="52">
        <v>6827</v>
      </c>
      <c r="F59" s="11">
        <v>55</v>
      </c>
      <c r="G59" s="12">
        <v>23493</v>
      </c>
      <c r="H59" s="12">
        <v>14073</v>
      </c>
      <c r="I59" s="12">
        <v>9707</v>
      </c>
      <c r="J59" s="12">
        <v>6827</v>
      </c>
      <c r="L59" s="11">
        <v>55</v>
      </c>
      <c r="M59" s="52">
        <v>22699</v>
      </c>
      <c r="N59" s="52">
        <v>12899</v>
      </c>
      <c r="O59" s="52">
        <v>9149</v>
      </c>
      <c r="P59" s="52">
        <v>6229</v>
      </c>
      <c r="Q59">
        <v>55</v>
      </c>
      <c r="R59" s="53">
        <v>22699</v>
      </c>
      <c r="S59" s="53">
        <v>12899</v>
      </c>
      <c r="T59" s="53">
        <v>9149</v>
      </c>
      <c r="U59" s="53">
        <v>6229</v>
      </c>
      <c r="W59" s="11">
        <v>55</v>
      </c>
      <c r="X59" s="54">
        <f t="shared" si="0"/>
        <v>3.4979514516058074E-2</v>
      </c>
      <c r="Y59" s="54">
        <f t="shared" si="1"/>
        <v>9.1014807349407034E-2</v>
      </c>
      <c r="Z59" s="54">
        <f t="shared" si="2"/>
        <v>6.0990272160891923E-2</v>
      </c>
      <c r="AA59" s="54">
        <f t="shared" si="3"/>
        <v>9.600256863059875E-2</v>
      </c>
    </row>
    <row r="60" spans="1:27" ht="14.5">
      <c r="A60" s="11">
        <v>56</v>
      </c>
      <c r="B60" s="52">
        <v>24560</v>
      </c>
      <c r="C60" s="52">
        <v>14531</v>
      </c>
      <c r="D60" s="52">
        <v>10131</v>
      </c>
      <c r="E60" s="52">
        <v>7309</v>
      </c>
      <c r="F60" s="11">
        <v>56</v>
      </c>
      <c r="G60" s="12">
        <v>24560</v>
      </c>
      <c r="H60" s="12">
        <v>14531</v>
      </c>
      <c r="I60" s="12">
        <v>10131</v>
      </c>
      <c r="J60" s="12">
        <v>7309</v>
      </c>
      <c r="L60" s="11">
        <v>56</v>
      </c>
      <c r="M60" s="52">
        <v>23729</v>
      </c>
      <c r="N60" s="52">
        <v>13319</v>
      </c>
      <c r="O60" s="52">
        <v>9549</v>
      </c>
      <c r="P60" s="52">
        <v>6669</v>
      </c>
      <c r="Q60">
        <v>56</v>
      </c>
      <c r="R60" s="53">
        <v>23729</v>
      </c>
      <c r="S60" s="53">
        <v>13319</v>
      </c>
      <c r="T60" s="53">
        <v>9549</v>
      </c>
      <c r="U60" s="53">
        <v>6669</v>
      </c>
      <c r="W60" s="11">
        <v>56</v>
      </c>
      <c r="X60" s="54">
        <f t="shared" si="0"/>
        <v>3.5020439125121205E-2</v>
      </c>
      <c r="Y60" s="54">
        <f t="shared" si="1"/>
        <v>9.0997822659358851E-2</v>
      </c>
      <c r="Z60" s="54">
        <f t="shared" si="2"/>
        <v>6.0948790449261603E-2</v>
      </c>
      <c r="AA60" s="54">
        <f t="shared" si="3"/>
        <v>9.5966411755885384E-2</v>
      </c>
    </row>
    <row r="61" spans="1:27" ht="14.5">
      <c r="A61" s="11">
        <v>57</v>
      </c>
      <c r="B61" s="52">
        <v>25884</v>
      </c>
      <c r="C61" s="52">
        <v>15382</v>
      </c>
      <c r="D61" s="52">
        <v>10556</v>
      </c>
      <c r="E61" s="52">
        <v>7759</v>
      </c>
      <c r="F61" s="11">
        <v>57</v>
      </c>
      <c r="G61" s="12">
        <v>25884</v>
      </c>
      <c r="H61" s="12">
        <v>15382</v>
      </c>
      <c r="I61" s="12">
        <v>10556</v>
      </c>
      <c r="J61" s="12">
        <v>7759</v>
      </c>
      <c r="L61" s="11">
        <v>57</v>
      </c>
      <c r="M61" s="52">
        <v>25009</v>
      </c>
      <c r="N61" s="52">
        <v>14099</v>
      </c>
      <c r="O61" s="52">
        <v>9949</v>
      </c>
      <c r="P61" s="52">
        <v>7079</v>
      </c>
      <c r="Q61">
        <v>57</v>
      </c>
      <c r="R61" s="53">
        <v>25009</v>
      </c>
      <c r="S61" s="53">
        <v>14099</v>
      </c>
      <c r="T61" s="53">
        <v>9949</v>
      </c>
      <c r="U61" s="53">
        <v>7079</v>
      </c>
      <c r="W61" s="11">
        <v>57</v>
      </c>
      <c r="X61" s="54">
        <f t="shared" si="0"/>
        <v>3.4987404534367661E-2</v>
      </c>
      <c r="Y61" s="54">
        <f t="shared" si="1"/>
        <v>9.0999361656855182E-2</v>
      </c>
      <c r="Z61" s="54">
        <f t="shared" si="2"/>
        <v>6.1011156900190988E-2</v>
      </c>
      <c r="AA61" s="54">
        <f t="shared" si="3"/>
        <v>9.605876536233926E-2</v>
      </c>
    </row>
    <row r="62" spans="1:27" ht="14.5">
      <c r="A62" s="11">
        <v>58</v>
      </c>
      <c r="B62" s="52">
        <v>27033</v>
      </c>
      <c r="C62" s="52">
        <v>16244</v>
      </c>
      <c r="D62" s="52">
        <v>11055</v>
      </c>
      <c r="E62" s="52">
        <v>8164</v>
      </c>
      <c r="F62" s="11">
        <v>58</v>
      </c>
      <c r="G62" s="12">
        <v>27033</v>
      </c>
      <c r="H62" s="12">
        <v>16244</v>
      </c>
      <c r="I62" s="12">
        <v>11055</v>
      </c>
      <c r="J62" s="12">
        <v>8164</v>
      </c>
      <c r="L62" s="11">
        <v>58</v>
      </c>
      <c r="M62" s="52">
        <v>26119</v>
      </c>
      <c r="N62" s="52">
        <v>14889</v>
      </c>
      <c r="O62" s="52">
        <v>10419</v>
      </c>
      <c r="P62" s="52">
        <v>7449</v>
      </c>
      <c r="Q62">
        <v>58</v>
      </c>
      <c r="R62" s="53">
        <v>26119</v>
      </c>
      <c r="S62" s="53">
        <v>14889</v>
      </c>
      <c r="T62" s="53">
        <v>10419</v>
      </c>
      <c r="U62" s="53">
        <v>7449</v>
      </c>
      <c r="W62" s="11">
        <v>58</v>
      </c>
      <c r="X62" s="54">
        <f t="shared" si="0"/>
        <v>3.4993682759676847E-2</v>
      </c>
      <c r="Y62" s="54">
        <f t="shared" si="1"/>
        <v>9.1006783531466073E-2</v>
      </c>
      <c r="Z62" s="54">
        <f t="shared" si="2"/>
        <v>6.1042326518859769E-2</v>
      </c>
      <c r="AA62" s="54">
        <f t="shared" si="3"/>
        <v>9.5986038394415329E-2</v>
      </c>
    </row>
    <row r="63" spans="1:27" ht="14.5">
      <c r="A63" s="11">
        <v>59</v>
      </c>
      <c r="B63" s="52">
        <v>28286</v>
      </c>
      <c r="C63" s="52">
        <v>17149</v>
      </c>
      <c r="D63" s="52">
        <v>11893</v>
      </c>
      <c r="E63" s="52">
        <v>8679</v>
      </c>
      <c r="F63" s="11">
        <v>59</v>
      </c>
      <c r="G63" s="12">
        <v>28286</v>
      </c>
      <c r="H63" s="12">
        <v>17149</v>
      </c>
      <c r="I63" s="12">
        <v>11893</v>
      </c>
      <c r="J63" s="12">
        <v>8679</v>
      </c>
      <c r="L63" s="11">
        <v>59</v>
      </c>
      <c r="M63" s="52">
        <v>27329</v>
      </c>
      <c r="N63" s="52">
        <v>15719</v>
      </c>
      <c r="O63" s="52">
        <v>11209</v>
      </c>
      <c r="P63" s="52">
        <v>7919</v>
      </c>
      <c r="Q63">
        <v>59</v>
      </c>
      <c r="R63" s="53">
        <v>27329</v>
      </c>
      <c r="S63" s="53">
        <v>15719</v>
      </c>
      <c r="T63" s="53">
        <v>11209</v>
      </c>
      <c r="U63" s="53">
        <v>7919</v>
      </c>
      <c r="W63" s="11">
        <v>59</v>
      </c>
      <c r="X63" s="54">
        <f t="shared" si="0"/>
        <v>3.501774671594271E-2</v>
      </c>
      <c r="Y63" s="54">
        <f t="shared" si="1"/>
        <v>9.0972708187543772E-2</v>
      </c>
      <c r="Z63" s="54">
        <f t="shared" si="2"/>
        <v>6.1022392720135654E-2</v>
      </c>
      <c r="AA63" s="54">
        <f t="shared" si="3"/>
        <v>9.5971713600202069E-2</v>
      </c>
    </row>
    <row r="64" spans="1:27" ht="14.5">
      <c r="A64" s="11">
        <v>60</v>
      </c>
      <c r="B64" s="52">
        <v>30128</v>
      </c>
      <c r="C64" s="52">
        <v>18230</v>
      </c>
      <c r="D64" s="52">
        <v>13028</v>
      </c>
      <c r="E64" s="52">
        <v>8934</v>
      </c>
      <c r="F64" s="11">
        <v>60</v>
      </c>
      <c r="G64" s="12">
        <v>30128</v>
      </c>
      <c r="H64" s="12">
        <v>18230</v>
      </c>
      <c r="I64" s="12">
        <v>13028</v>
      </c>
      <c r="J64" s="12">
        <v>8934</v>
      </c>
      <c r="L64" s="11">
        <v>60</v>
      </c>
      <c r="M64" s="52">
        <v>29109</v>
      </c>
      <c r="N64" s="52">
        <v>16709</v>
      </c>
      <c r="O64" s="52">
        <v>12279</v>
      </c>
      <c r="P64" s="52">
        <v>8759</v>
      </c>
      <c r="Q64">
        <v>60</v>
      </c>
      <c r="R64" s="53">
        <v>29109</v>
      </c>
      <c r="S64" s="53">
        <v>16709</v>
      </c>
      <c r="T64" s="53">
        <v>12279</v>
      </c>
      <c r="U64" s="53">
        <v>8759</v>
      </c>
      <c r="W64" s="11">
        <v>60</v>
      </c>
      <c r="X64" s="54">
        <f t="shared" si="0"/>
        <v>3.5006355422721569E-2</v>
      </c>
      <c r="Y64" s="54">
        <f t="shared" si="1"/>
        <v>9.1028786881321544E-2</v>
      </c>
      <c r="Z64" s="54">
        <f t="shared" si="2"/>
        <v>6.0998452642723411E-2</v>
      </c>
      <c r="AA64" s="54">
        <f t="shared" si="3"/>
        <v>1.9979449708870778E-2</v>
      </c>
    </row>
    <row r="65" spans="1:27" ht="14.5">
      <c r="A65" s="11">
        <v>61</v>
      </c>
      <c r="B65" s="52">
        <v>33191</v>
      </c>
      <c r="C65" s="52">
        <v>19146</v>
      </c>
      <c r="D65" s="52">
        <v>13813</v>
      </c>
      <c r="E65" s="52">
        <v>9730</v>
      </c>
      <c r="F65" s="11">
        <v>61</v>
      </c>
      <c r="G65" s="12">
        <v>33191</v>
      </c>
      <c r="H65" s="12">
        <v>19146</v>
      </c>
      <c r="I65" s="12">
        <v>13813</v>
      </c>
      <c r="J65" s="12">
        <v>9730</v>
      </c>
      <c r="L65" s="11">
        <v>61</v>
      </c>
      <c r="M65" s="52">
        <v>32069</v>
      </c>
      <c r="N65" s="52">
        <v>17549</v>
      </c>
      <c r="O65" s="52">
        <v>13019</v>
      </c>
      <c r="P65" s="52">
        <v>9539</v>
      </c>
      <c r="Q65">
        <v>61</v>
      </c>
      <c r="R65" s="53">
        <v>32069</v>
      </c>
      <c r="S65" s="53">
        <v>17549</v>
      </c>
      <c r="T65" s="53">
        <v>13019</v>
      </c>
      <c r="U65" s="53">
        <v>9539</v>
      </c>
      <c r="W65" s="11">
        <v>61</v>
      </c>
      <c r="X65" s="54">
        <f t="shared" si="0"/>
        <v>3.4987059153699818E-2</v>
      </c>
      <c r="Y65" s="54">
        <f t="shared" si="1"/>
        <v>9.1002336315459509E-2</v>
      </c>
      <c r="Z65" s="54">
        <f t="shared" si="2"/>
        <v>6.0987787080420963E-2</v>
      </c>
      <c r="AA65" s="54">
        <f t="shared" si="3"/>
        <v>2.0023063214173353E-2</v>
      </c>
    </row>
    <row r="66" spans="1:27" ht="14.5">
      <c r="A66" s="11">
        <v>62</v>
      </c>
      <c r="B66" s="52">
        <v>36048</v>
      </c>
      <c r="C66" s="52">
        <v>20248</v>
      </c>
      <c r="D66" s="52">
        <v>15214</v>
      </c>
      <c r="E66" s="52">
        <v>10780</v>
      </c>
      <c r="F66" s="11">
        <v>62</v>
      </c>
      <c r="G66" s="12">
        <v>36048</v>
      </c>
      <c r="H66" s="12">
        <v>20248</v>
      </c>
      <c r="I66" s="12">
        <v>15214</v>
      </c>
      <c r="J66" s="12">
        <v>10780</v>
      </c>
      <c r="L66" s="11">
        <v>62</v>
      </c>
      <c r="M66" s="52">
        <v>34829</v>
      </c>
      <c r="N66" s="52">
        <v>18559</v>
      </c>
      <c r="O66" s="52">
        <v>14339</v>
      </c>
      <c r="P66" s="52">
        <v>10569</v>
      </c>
      <c r="Q66">
        <v>62</v>
      </c>
      <c r="R66" s="53">
        <v>34829</v>
      </c>
      <c r="S66" s="53">
        <v>18559</v>
      </c>
      <c r="T66" s="53">
        <v>14339</v>
      </c>
      <c r="U66" s="53">
        <v>10569</v>
      </c>
      <c r="W66" s="11">
        <v>62</v>
      </c>
      <c r="X66" s="54">
        <f t="shared" si="0"/>
        <v>3.4999569324413615E-2</v>
      </c>
      <c r="Y66" s="54">
        <f t="shared" si="1"/>
        <v>9.1007058569966048E-2</v>
      </c>
      <c r="Z66" s="54">
        <f t="shared" si="2"/>
        <v>6.1022386498361003E-2</v>
      </c>
      <c r="AA66" s="54">
        <f t="shared" si="3"/>
        <v>1.9964045794303997E-2</v>
      </c>
    </row>
    <row r="67" spans="1:27" ht="14.5">
      <c r="A67" s="11">
        <v>63</v>
      </c>
      <c r="B67" s="52">
        <v>38397</v>
      </c>
      <c r="C67" s="52">
        <v>21633</v>
      </c>
      <c r="D67" s="52">
        <v>16381</v>
      </c>
      <c r="E67" s="52">
        <v>11851</v>
      </c>
      <c r="F67" s="11">
        <v>63</v>
      </c>
      <c r="G67" s="12">
        <v>38397</v>
      </c>
      <c r="H67" s="12">
        <v>21633</v>
      </c>
      <c r="I67" s="12">
        <v>16381</v>
      </c>
      <c r="J67" s="12">
        <v>11851</v>
      </c>
      <c r="L67" s="11">
        <v>63</v>
      </c>
      <c r="M67" s="52">
        <v>37099</v>
      </c>
      <c r="N67" s="52">
        <v>19829</v>
      </c>
      <c r="O67" s="52">
        <v>15439</v>
      </c>
      <c r="P67" s="52">
        <v>11619</v>
      </c>
      <c r="Q67">
        <v>63</v>
      </c>
      <c r="R67" s="53">
        <v>37099</v>
      </c>
      <c r="S67" s="53">
        <v>19829</v>
      </c>
      <c r="T67" s="53">
        <v>15439</v>
      </c>
      <c r="U67" s="53">
        <v>11619</v>
      </c>
      <c r="W67" s="11">
        <v>63</v>
      </c>
      <c r="X67" s="54">
        <f t="shared" si="0"/>
        <v>3.498746596943314E-2</v>
      </c>
      <c r="Y67" s="54">
        <f t="shared" si="1"/>
        <v>9.0977860709062552E-2</v>
      </c>
      <c r="Z67" s="54">
        <f t="shared" si="2"/>
        <v>6.1014314398601055E-2</v>
      </c>
      <c r="AA67" s="54">
        <f t="shared" si="3"/>
        <v>1.9967294947930148E-2</v>
      </c>
    </row>
    <row r="68" spans="1:27" ht="14.5">
      <c r="A68" s="11">
        <v>64</v>
      </c>
      <c r="B68" s="52">
        <v>41948</v>
      </c>
      <c r="C68" s="52">
        <v>23357</v>
      </c>
      <c r="D68" s="52">
        <v>17548</v>
      </c>
      <c r="E68" s="52">
        <v>12973</v>
      </c>
      <c r="F68" s="11">
        <v>64</v>
      </c>
      <c r="G68" s="12">
        <v>41948</v>
      </c>
      <c r="H68" s="12">
        <v>23357</v>
      </c>
      <c r="I68" s="12">
        <v>17548</v>
      </c>
      <c r="J68" s="12">
        <v>12973</v>
      </c>
      <c r="L68" s="11">
        <v>64</v>
      </c>
      <c r="M68" s="52">
        <v>40529</v>
      </c>
      <c r="N68" s="52">
        <v>21409</v>
      </c>
      <c r="O68" s="52">
        <v>16539</v>
      </c>
      <c r="P68" s="52">
        <v>12719</v>
      </c>
      <c r="Q68">
        <v>64</v>
      </c>
      <c r="R68" s="53">
        <v>40529</v>
      </c>
      <c r="S68" s="53">
        <v>21409</v>
      </c>
      <c r="T68" s="53">
        <v>16539</v>
      </c>
      <c r="U68" s="53">
        <v>12719</v>
      </c>
      <c r="W68" s="11">
        <v>64</v>
      </c>
      <c r="X68" s="54">
        <f t="shared" si="0"/>
        <v>3.5011966739865175E-2</v>
      </c>
      <c r="Y68" s="54">
        <f t="shared" si="1"/>
        <v>9.0989770657200264E-2</v>
      </c>
      <c r="Z68" s="54">
        <f t="shared" si="2"/>
        <v>6.1007316040873061E-2</v>
      </c>
      <c r="AA68" s="54">
        <f t="shared" si="3"/>
        <v>1.9970123437377252E-2</v>
      </c>
    </row>
    <row r="69" spans="1:27" ht="14.5">
      <c r="A69" s="11">
        <v>65</v>
      </c>
      <c r="B69" s="52">
        <v>44856</v>
      </c>
      <c r="C69" s="52">
        <v>24972</v>
      </c>
      <c r="D69" s="52">
        <v>19054</v>
      </c>
      <c r="E69" s="52">
        <v>13708</v>
      </c>
      <c r="F69" s="11">
        <v>65</v>
      </c>
      <c r="G69" s="12">
        <v>44856</v>
      </c>
      <c r="H69" s="12">
        <v>24972</v>
      </c>
      <c r="I69" s="12">
        <v>19054</v>
      </c>
      <c r="J69" s="12">
        <v>13708</v>
      </c>
      <c r="L69" s="11">
        <v>65</v>
      </c>
      <c r="M69" s="52">
        <v>43339</v>
      </c>
      <c r="N69" s="52">
        <v>22889</v>
      </c>
      <c r="O69" s="52">
        <v>17959</v>
      </c>
      <c r="P69" s="52">
        <v>13439</v>
      </c>
      <c r="Q69">
        <v>65</v>
      </c>
      <c r="R69" s="53">
        <v>43339</v>
      </c>
      <c r="S69" s="53">
        <v>22889</v>
      </c>
      <c r="T69" s="53">
        <v>17959</v>
      </c>
      <c r="U69" s="53">
        <v>13439</v>
      </c>
      <c r="W69" s="11">
        <v>65</v>
      </c>
      <c r="X69" s="54">
        <f t="shared" ref="X69:X104" si="4">B69/M69-1</f>
        <v>3.5003114977272265E-2</v>
      </c>
      <c r="Y69" s="54">
        <f t="shared" ref="Y69:Y104" si="5">C69/N69-1</f>
        <v>9.1004412599938744E-2</v>
      </c>
      <c r="Z69" s="54">
        <f t="shared" ref="Z69:Z104" si="6">D69/O69-1</f>
        <v>6.0972214488557164E-2</v>
      </c>
      <c r="AA69" s="54">
        <f t="shared" ref="AA69:AA104" si="7">E69/P69-1</f>
        <v>2.0016370265644845E-2</v>
      </c>
    </row>
    <row r="70" spans="1:27" ht="14.5">
      <c r="A70" s="11">
        <v>66</v>
      </c>
      <c r="B70" s="52">
        <v>46729</v>
      </c>
      <c r="C70" s="52">
        <v>25849</v>
      </c>
      <c r="D70" s="52">
        <v>21070</v>
      </c>
      <c r="E70" s="52">
        <v>14636</v>
      </c>
      <c r="F70" s="11">
        <v>66</v>
      </c>
      <c r="G70" s="12">
        <v>46729</v>
      </c>
      <c r="H70" s="12">
        <v>25849</v>
      </c>
      <c r="I70" s="12">
        <v>21070</v>
      </c>
      <c r="J70" s="12">
        <v>14636</v>
      </c>
      <c r="L70" s="11">
        <v>66</v>
      </c>
      <c r="M70" s="52">
        <v>45149</v>
      </c>
      <c r="N70" s="52">
        <v>25219</v>
      </c>
      <c r="O70" s="52">
        <v>19859</v>
      </c>
      <c r="P70" s="52">
        <v>14349</v>
      </c>
      <c r="Q70">
        <v>66</v>
      </c>
      <c r="R70" s="53">
        <v>45149</v>
      </c>
      <c r="S70" s="53">
        <v>25219</v>
      </c>
      <c r="T70" s="53">
        <v>19859</v>
      </c>
      <c r="U70" s="53">
        <v>14349</v>
      </c>
      <c r="W70" s="11">
        <v>66</v>
      </c>
      <c r="X70" s="54">
        <f t="shared" si="4"/>
        <v>3.4995237989767114E-2</v>
      </c>
      <c r="Y70" s="54">
        <f t="shared" si="5"/>
        <v>2.4981164994646976E-2</v>
      </c>
      <c r="Z70" s="54">
        <f t="shared" si="6"/>
        <v>6.0979908353894885E-2</v>
      </c>
      <c r="AA70" s="54">
        <f t="shared" si="7"/>
        <v>2.0001393825353597E-2</v>
      </c>
    </row>
    <row r="71" spans="1:27" ht="14.5">
      <c r="A71" s="11">
        <v>67</v>
      </c>
      <c r="B71" s="52">
        <v>49193</v>
      </c>
      <c r="C71" s="52">
        <v>27705</v>
      </c>
      <c r="D71" s="52">
        <v>23076</v>
      </c>
      <c r="E71" s="52">
        <v>15615</v>
      </c>
      <c r="F71" s="11">
        <v>67</v>
      </c>
      <c r="G71" s="12">
        <v>49193</v>
      </c>
      <c r="H71" s="12">
        <v>27705</v>
      </c>
      <c r="I71" s="12">
        <v>23076</v>
      </c>
      <c r="J71" s="12">
        <v>15615</v>
      </c>
      <c r="L71" s="11">
        <v>67</v>
      </c>
      <c r="M71" s="52">
        <v>47529</v>
      </c>
      <c r="N71" s="52">
        <v>27029</v>
      </c>
      <c r="O71" s="52">
        <v>21749</v>
      </c>
      <c r="P71" s="52">
        <v>15309</v>
      </c>
      <c r="Q71">
        <v>67</v>
      </c>
      <c r="R71" s="53">
        <v>47529</v>
      </c>
      <c r="S71" s="53">
        <v>27029</v>
      </c>
      <c r="T71" s="53">
        <v>21749</v>
      </c>
      <c r="U71" s="53">
        <v>15309</v>
      </c>
      <c r="W71" s="11">
        <v>67</v>
      </c>
      <c r="X71" s="54">
        <f t="shared" si="4"/>
        <v>3.5010204296324288E-2</v>
      </c>
      <c r="Y71" s="54">
        <f t="shared" si="5"/>
        <v>2.501017425727925E-2</v>
      </c>
      <c r="Z71" s="54">
        <f t="shared" si="6"/>
        <v>6.1014299508023395E-2</v>
      </c>
      <c r="AA71" s="54">
        <f t="shared" si="7"/>
        <v>1.9988242210464469E-2</v>
      </c>
    </row>
    <row r="72" spans="1:27" ht="14.5">
      <c r="A72" s="11">
        <v>68</v>
      </c>
      <c r="B72" s="52">
        <v>52039</v>
      </c>
      <c r="C72" s="52">
        <v>29324</v>
      </c>
      <c r="D72" s="52">
        <v>24508</v>
      </c>
      <c r="E72" s="52">
        <v>16350</v>
      </c>
      <c r="F72" s="11">
        <v>68</v>
      </c>
      <c r="G72" s="12">
        <v>52039</v>
      </c>
      <c r="H72" s="12">
        <v>29324</v>
      </c>
      <c r="I72" s="12">
        <v>24508</v>
      </c>
      <c r="J72" s="12">
        <v>16350</v>
      </c>
      <c r="L72" s="11">
        <v>68</v>
      </c>
      <c r="M72" s="52">
        <v>50279</v>
      </c>
      <c r="N72" s="52">
        <v>28609</v>
      </c>
      <c r="O72" s="52">
        <v>23099</v>
      </c>
      <c r="P72" s="52">
        <v>16029</v>
      </c>
      <c r="Q72">
        <v>68</v>
      </c>
      <c r="R72" s="53">
        <v>50279</v>
      </c>
      <c r="S72" s="53">
        <v>28609</v>
      </c>
      <c r="T72" s="53">
        <v>23099</v>
      </c>
      <c r="U72" s="53">
        <v>16029</v>
      </c>
      <c r="W72" s="11">
        <v>68</v>
      </c>
      <c r="X72" s="54">
        <f t="shared" si="4"/>
        <v>3.5004673919529106E-2</v>
      </c>
      <c r="Y72" s="54">
        <f t="shared" si="5"/>
        <v>2.4992135342025268E-2</v>
      </c>
      <c r="Z72" s="54">
        <f t="shared" si="6"/>
        <v>6.0998311615221512E-2</v>
      </c>
      <c r="AA72" s="54">
        <f t="shared" si="7"/>
        <v>2.0026202507954283E-2</v>
      </c>
    </row>
    <row r="73" spans="1:27" ht="14.5">
      <c r="A73" s="11">
        <v>69</v>
      </c>
      <c r="B73" s="52">
        <v>53757</v>
      </c>
      <c r="C73" s="52">
        <v>31118</v>
      </c>
      <c r="D73" s="52">
        <v>25420</v>
      </c>
      <c r="E73" s="52">
        <v>17421</v>
      </c>
      <c r="F73" s="11">
        <v>69</v>
      </c>
      <c r="G73" s="12">
        <v>53757</v>
      </c>
      <c r="H73" s="12">
        <v>31118</v>
      </c>
      <c r="I73" s="12">
        <v>25420</v>
      </c>
      <c r="J73" s="12">
        <v>17421</v>
      </c>
      <c r="L73" s="11">
        <v>69</v>
      </c>
      <c r="M73" s="52">
        <v>51939</v>
      </c>
      <c r="N73" s="52">
        <v>30359</v>
      </c>
      <c r="O73" s="52">
        <v>23959</v>
      </c>
      <c r="P73" s="52">
        <v>17079</v>
      </c>
      <c r="Q73">
        <v>69</v>
      </c>
      <c r="R73" s="53">
        <v>51939</v>
      </c>
      <c r="S73" s="53">
        <v>30359</v>
      </c>
      <c r="T73" s="53">
        <v>23959</v>
      </c>
      <c r="U73" s="53">
        <v>17079</v>
      </c>
      <c r="W73" s="11">
        <v>69</v>
      </c>
      <c r="X73" s="54">
        <f t="shared" si="4"/>
        <v>3.5002599202911044E-2</v>
      </c>
      <c r="Y73" s="54">
        <f t="shared" si="5"/>
        <v>2.5000823479034207E-2</v>
      </c>
      <c r="Z73" s="54">
        <f t="shared" si="6"/>
        <v>6.0979172753453881E-2</v>
      </c>
      <c r="AA73" s="54">
        <f t="shared" si="7"/>
        <v>2.0024591603723829E-2</v>
      </c>
    </row>
    <row r="74" spans="1:27" ht="14.5">
      <c r="A74" s="11">
        <v>70</v>
      </c>
      <c r="B74" s="52">
        <v>55123</v>
      </c>
      <c r="C74" s="52">
        <v>33414</v>
      </c>
      <c r="D74" s="52">
        <v>27627</v>
      </c>
      <c r="E74" s="52">
        <v>18390</v>
      </c>
      <c r="F74" s="11">
        <v>70</v>
      </c>
      <c r="G74" s="12">
        <v>55123</v>
      </c>
      <c r="H74" s="12">
        <v>33414</v>
      </c>
      <c r="I74" s="12">
        <v>27627</v>
      </c>
      <c r="J74" s="12">
        <v>18390</v>
      </c>
      <c r="L74" s="11">
        <v>70</v>
      </c>
      <c r="M74" s="52">
        <v>53259</v>
      </c>
      <c r="N74" s="52">
        <v>32599</v>
      </c>
      <c r="O74" s="52">
        <v>26039</v>
      </c>
      <c r="P74" s="52">
        <v>18029</v>
      </c>
      <c r="Q74">
        <v>70</v>
      </c>
      <c r="R74" s="53">
        <v>53259</v>
      </c>
      <c r="S74" s="53">
        <v>32599</v>
      </c>
      <c r="T74" s="53">
        <v>26039</v>
      </c>
      <c r="U74" s="53">
        <v>18029</v>
      </c>
      <c r="W74" s="11">
        <v>70</v>
      </c>
      <c r="X74" s="54">
        <f t="shared" si="4"/>
        <v>3.4998779548996328E-2</v>
      </c>
      <c r="Y74" s="54">
        <f t="shared" si="5"/>
        <v>2.5000766894690107E-2</v>
      </c>
      <c r="Z74" s="54">
        <f t="shared" si="6"/>
        <v>6.0985444909558817E-2</v>
      </c>
      <c r="AA74" s="54">
        <f t="shared" si="7"/>
        <v>2.0023295801209207E-2</v>
      </c>
    </row>
    <row r="75" spans="1:27" ht="14.5">
      <c r="A75" s="11">
        <v>71</v>
      </c>
      <c r="B75" s="52">
        <v>56406</v>
      </c>
      <c r="C75" s="52">
        <v>37042</v>
      </c>
      <c r="D75" s="52">
        <v>29028</v>
      </c>
      <c r="E75" s="52">
        <v>19593</v>
      </c>
      <c r="F75" s="11">
        <v>71</v>
      </c>
      <c r="G75" s="12">
        <v>56406</v>
      </c>
      <c r="H75" s="12">
        <v>37042</v>
      </c>
      <c r="I75" s="12">
        <v>29028</v>
      </c>
      <c r="J75" s="12">
        <v>19593</v>
      </c>
      <c r="L75" s="11">
        <v>71</v>
      </c>
      <c r="M75" s="52">
        <v>54499</v>
      </c>
      <c r="N75" s="52">
        <v>36139</v>
      </c>
      <c r="O75" s="52">
        <v>27359</v>
      </c>
      <c r="P75" s="52">
        <v>19209</v>
      </c>
      <c r="Q75">
        <v>71</v>
      </c>
      <c r="R75" s="53">
        <v>54499</v>
      </c>
      <c r="S75" s="53">
        <v>36139</v>
      </c>
      <c r="T75" s="53">
        <v>27359</v>
      </c>
      <c r="U75" s="53">
        <v>19209</v>
      </c>
      <c r="W75" s="11">
        <v>71</v>
      </c>
      <c r="X75" s="54">
        <f t="shared" si="4"/>
        <v>3.4991467733352932E-2</v>
      </c>
      <c r="Y75" s="54">
        <f t="shared" si="5"/>
        <v>2.4986856304823002E-2</v>
      </c>
      <c r="Z75" s="54">
        <f t="shared" si="6"/>
        <v>6.1003691655396652E-2</v>
      </c>
      <c r="AA75" s="54">
        <f t="shared" si="7"/>
        <v>1.9990629392472314E-2</v>
      </c>
    </row>
    <row r="76" spans="1:27" ht="14.5">
      <c r="A76" s="11">
        <v>72</v>
      </c>
      <c r="B76" s="52">
        <v>56406</v>
      </c>
      <c r="C76" s="52">
        <v>37042</v>
      </c>
      <c r="D76" s="52">
        <v>29028</v>
      </c>
      <c r="E76" s="52">
        <v>19593</v>
      </c>
      <c r="F76" s="11">
        <v>72</v>
      </c>
      <c r="G76" s="12">
        <v>56406</v>
      </c>
      <c r="H76" s="12">
        <v>37042</v>
      </c>
      <c r="I76" s="12">
        <v>29028</v>
      </c>
      <c r="J76" s="12">
        <v>19593</v>
      </c>
      <c r="L76" s="11">
        <v>72</v>
      </c>
      <c r="M76" s="52">
        <v>54499</v>
      </c>
      <c r="N76" s="52">
        <v>36139</v>
      </c>
      <c r="O76" s="52">
        <v>27359</v>
      </c>
      <c r="P76" s="52">
        <v>19209</v>
      </c>
      <c r="Q76">
        <v>72</v>
      </c>
      <c r="R76" s="53">
        <v>54499</v>
      </c>
      <c r="S76" s="53">
        <v>36139</v>
      </c>
      <c r="T76" s="53">
        <v>27359</v>
      </c>
      <c r="U76" s="53">
        <v>19209</v>
      </c>
      <c r="W76" s="11">
        <v>72</v>
      </c>
      <c r="X76" s="54">
        <f t="shared" si="4"/>
        <v>3.4991467733352932E-2</v>
      </c>
      <c r="Y76" s="54">
        <f t="shared" si="5"/>
        <v>2.4986856304823002E-2</v>
      </c>
      <c r="Z76" s="54">
        <f t="shared" si="6"/>
        <v>6.1003691655396652E-2</v>
      </c>
      <c r="AA76" s="54">
        <f t="shared" si="7"/>
        <v>1.9990629392472314E-2</v>
      </c>
    </row>
    <row r="77" spans="1:27" ht="14.5">
      <c r="A77" s="11">
        <v>73</v>
      </c>
      <c r="B77" s="52">
        <v>56406</v>
      </c>
      <c r="C77" s="52">
        <v>37042</v>
      </c>
      <c r="D77" s="52">
        <v>29028</v>
      </c>
      <c r="E77" s="52">
        <v>19593</v>
      </c>
      <c r="F77" s="11">
        <v>73</v>
      </c>
      <c r="G77" s="12">
        <v>56406</v>
      </c>
      <c r="H77" s="12">
        <v>37042</v>
      </c>
      <c r="I77" s="12">
        <v>29028</v>
      </c>
      <c r="J77" s="12">
        <v>19593</v>
      </c>
      <c r="L77" s="11">
        <v>73</v>
      </c>
      <c r="M77" s="52">
        <v>54499</v>
      </c>
      <c r="N77" s="52">
        <v>36139</v>
      </c>
      <c r="O77" s="52">
        <v>27359</v>
      </c>
      <c r="P77" s="52">
        <v>19209</v>
      </c>
      <c r="Q77">
        <v>73</v>
      </c>
      <c r="R77" s="53">
        <v>54499</v>
      </c>
      <c r="S77" s="53">
        <v>36139</v>
      </c>
      <c r="T77" s="53">
        <v>27359</v>
      </c>
      <c r="U77" s="53">
        <v>19209</v>
      </c>
      <c r="W77" s="11">
        <v>73</v>
      </c>
      <c r="X77" s="54">
        <f t="shared" si="4"/>
        <v>3.4991467733352932E-2</v>
      </c>
      <c r="Y77" s="54">
        <f t="shared" si="5"/>
        <v>2.4986856304823002E-2</v>
      </c>
      <c r="Z77" s="54">
        <f t="shared" si="6"/>
        <v>6.1003691655396652E-2</v>
      </c>
      <c r="AA77" s="54">
        <f t="shared" si="7"/>
        <v>1.9990629392472314E-2</v>
      </c>
    </row>
    <row r="78" spans="1:27" ht="14.5">
      <c r="A78" s="11">
        <v>74</v>
      </c>
      <c r="B78" s="52">
        <v>56406</v>
      </c>
      <c r="C78" s="52">
        <v>37042</v>
      </c>
      <c r="D78" s="52">
        <v>29028</v>
      </c>
      <c r="E78" s="52">
        <v>19593</v>
      </c>
      <c r="F78" s="11">
        <v>74</v>
      </c>
      <c r="G78" s="12">
        <v>56406</v>
      </c>
      <c r="H78" s="12">
        <v>37042</v>
      </c>
      <c r="I78" s="12">
        <v>29028</v>
      </c>
      <c r="J78" s="12">
        <v>19593</v>
      </c>
      <c r="L78" s="11">
        <v>74</v>
      </c>
      <c r="M78" s="52">
        <v>54499</v>
      </c>
      <c r="N78" s="52">
        <v>36139</v>
      </c>
      <c r="O78" s="52">
        <v>27359</v>
      </c>
      <c r="P78" s="52">
        <v>19209</v>
      </c>
      <c r="Q78">
        <v>74</v>
      </c>
      <c r="R78" s="53">
        <v>54499</v>
      </c>
      <c r="S78" s="53">
        <v>36139</v>
      </c>
      <c r="T78" s="53">
        <v>27359</v>
      </c>
      <c r="U78" s="53">
        <v>19209</v>
      </c>
      <c r="W78" s="11">
        <v>74</v>
      </c>
      <c r="X78" s="54">
        <f t="shared" si="4"/>
        <v>3.4991467733352932E-2</v>
      </c>
      <c r="Y78" s="54">
        <f t="shared" si="5"/>
        <v>2.4986856304823002E-2</v>
      </c>
      <c r="Z78" s="54">
        <f t="shared" si="6"/>
        <v>6.1003691655396652E-2</v>
      </c>
      <c r="AA78" s="54">
        <f t="shared" si="7"/>
        <v>1.9990629392472314E-2</v>
      </c>
    </row>
    <row r="79" spans="1:27" ht="14.5">
      <c r="A79" s="11">
        <v>75</v>
      </c>
      <c r="B79" s="52">
        <v>56406</v>
      </c>
      <c r="C79" s="52">
        <v>37042</v>
      </c>
      <c r="D79" s="52">
        <v>29028</v>
      </c>
      <c r="E79" s="52">
        <v>19593</v>
      </c>
      <c r="F79" s="11">
        <v>75</v>
      </c>
      <c r="G79" s="12">
        <v>56406</v>
      </c>
      <c r="H79" s="12">
        <v>37042</v>
      </c>
      <c r="I79" s="12">
        <v>29028</v>
      </c>
      <c r="J79" s="12">
        <v>19593</v>
      </c>
      <c r="L79" s="11">
        <v>75</v>
      </c>
      <c r="M79" s="52">
        <v>54499</v>
      </c>
      <c r="N79" s="52">
        <v>36139</v>
      </c>
      <c r="O79" s="52">
        <v>27359</v>
      </c>
      <c r="P79" s="52">
        <v>19209</v>
      </c>
      <c r="Q79">
        <v>75</v>
      </c>
      <c r="R79" s="53">
        <v>54499</v>
      </c>
      <c r="S79" s="53">
        <v>36139</v>
      </c>
      <c r="T79" s="53">
        <v>27359</v>
      </c>
      <c r="U79" s="53">
        <v>19209</v>
      </c>
      <c r="W79" s="11">
        <v>75</v>
      </c>
      <c r="X79" s="54">
        <f t="shared" si="4"/>
        <v>3.4991467733352932E-2</v>
      </c>
      <c r="Y79" s="54">
        <f t="shared" si="5"/>
        <v>2.4986856304823002E-2</v>
      </c>
      <c r="Z79" s="54">
        <f t="shared" si="6"/>
        <v>6.1003691655396652E-2</v>
      </c>
      <c r="AA79" s="54">
        <f t="shared" si="7"/>
        <v>1.9990629392472314E-2</v>
      </c>
    </row>
    <row r="80" spans="1:27" ht="14.5">
      <c r="A80" s="11">
        <v>76</v>
      </c>
      <c r="B80" s="52">
        <v>60195</v>
      </c>
      <c r="C80" s="52">
        <v>42157</v>
      </c>
      <c r="D80" s="52">
        <v>31808</v>
      </c>
      <c r="E80" s="52">
        <v>21572</v>
      </c>
      <c r="F80" s="11">
        <v>76</v>
      </c>
      <c r="G80" s="12">
        <v>60195</v>
      </c>
      <c r="H80" s="12">
        <v>42157</v>
      </c>
      <c r="I80" s="12">
        <v>31808</v>
      </c>
      <c r="J80" s="12">
        <v>21572</v>
      </c>
      <c r="L80" s="11">
        <v>76</v>
      </c>
      <c r="M80" s="52">
        <v>58159</v>
      </c>
      <c r="N80" s="52">
        <v>41129</v>
      </c>
      <c r="O80" s="52">
        <v>29979</v>
      </c>
      <c r="P80" s="52">
        <v>21149</v>
      </c>
      <c r="Q80">
        <v>76</v>
      </c>
      <c r="R80" s="53">
        <v>58159</v>
      </c>
      <c r="S80" s="53">
        <v>41129</v>
      </c>
      <c r="T80" s="53">
        <v>29979</v>
      </c>
      <c r="U80" s="53">
        <v>21149</v>
      </c>
      <c r="W80" s="11">
        <v>76</v>
      </c>
      <c r="X80" s="54">
        <f t="shared" si="4"/>
        <v>3.5007479495864802E-2</v>
      </c>
      <c r="Y80" s="54">
        <f t="shared" si="5"/>
        <v>2.4994529407474042E-2</v>
      </c>
      <c r="Z80" s="54">
        <f t="shared" si="6"/>
        <v>6.1009373227926211E-2</v>
      </c>
      <c r="AA80" s="54">
        <f t="shared" si="7"/>
        <v>2.000094567119004E-2</v>
      </c>
    </row>
    <row r="81" spans="1:27" ht="14.5">
      <c r="A81" s="11">
        <v>77</v>
      </c>
      <c r="B81" s="52">
        <v>60195</v>
      </c>
      <c r="C81" s="52">
        <v>42157</v>
      </c>
      <c r="D81" s="52">
        <v>31808</v>
      </c>
      <c r="E81" s="52">
        <v>21572</v>
      </c>
      <c r="F81" s="11">
        <v>77</v>
      </c>
      <c r="G81" s="12">
        <v>60195</v>
      </c>
      <c r="H81" s="12">
        <v>42157</v>
      </c>
      <c r="I81" s="12">
        <v>31808</v>
      </c>
      <c r="J81" s="12">
        <v>21572</v>
      </c>
      <c r="L81" s="11">
        <v>77</v>
      </c>
      <c r="M81" s="52">
        <v>58159</v>
      </c>
      <c r="N81" s="52">
        <v>41129</v>
      </c>
      <c r="O81" s="52">
        <v>29979</v>
      </c>
      <c r="P81" s="52">
        <v>21149</v>
      </c>
      <c r="Q81">
        <v>77</v>
      </c>
      <c r="R81" s="53">
        <v>58159</v>
      </c>
      <c r="S81" s="53">
        <v>41129</v>
      </c>
      <c r="T81" s="53">
        <v>29979</v>
      </c>
      <c r="U81" s="53">
        <v>21149</v>
      </c>
      <c r="W81" s="11">
        <v>77</v>
      </c>
      <c r="X81" s="54">
        <f t="shared" si="4"/>
        <v>3.5007479495864802E-2</v>
      </c>
      <c r="Y81" s="54">
        <f t="shared" si="5"/>
        <v>2.4994529407474042E-2</v>
      </c>
      <c r="Z81" s="54">
        <f t="shared" si="6"/>
        <v>6.1009373227926211E-2</v>
      </c>
      <c r="AA81" s="54">
        <f t="shared" si="7"/>
        <v>2.000094567119004E-2</v>
      </c>
    </row>
    <row r="82" spans="1:27" ht="14.5">
      <c r="A82" s="11">
        <v>78</v>
      </c>
      <c r="B82" s="52">
        <v>60195</v>
      </c>
      <c r="C82" s="52">
        <v>42157</v>
      </c>
      <c r="D82" s="52">
        <v>31808</v>
      </c>
      <c r="E82" s="52">
        <v>21572</v>
      </c>
      <c r="F82" s="11">
        <v>78</v>
      </c>
      <c r="G82" s="12">
        <v>60195</v>
      </c>
      <c r="H82" s="12">
        <v>42157</v>
      </c>
      <c r="I82" s="12">
        <v>31808</v>
      </c>
      <c r="J82" s="12">
        <v>21572</v>
      </c>
      <c r="L82" s="11">
        <v>78</v>
      </c>
      <c r="M82" s="52">
        <v>58159</v>
      </c>
      <c r="N82" s="52">
        <v>41129</v>
      </c>
      <c r="O82" s="52">
        <v>29979</v>
      </c>
      <c r="P82" s="52">
        <v>21149</v>
      </c>
      <c r="Q82">
        <v>78</v>
      </c>
      <c r="R82" s="53">
        <v>58159</v>
      </c>
      <c r="S82" s="53">
        <v>41129</v>
      </c>
      <c r="T82" s="53">
        <v>29979</v>
      </c>
      <c r="U82" s="53">
        <v>21149</v>
      </c>
      <c r="W82" s="11">
        <v>78</v>
      </c>
      <c r="X82" s="54">
        <f t="shared" si="4"/>
        <v>3.5007479495864802E-2</v>
      </c>
      <c r="Y82" s="54">
        <f t="shared" si="5"/>
        <v>2.4994529407474042E-2</v>
      </c>
      <c r="Z82" s="54">
        <f t="shared" si="6"/>
        <v>6.1009373227926211E-2</v>
      </c>
      <c r="AA82" s="54">
        <f t="shared" si="7"/>
        <v>2.000094567119004E-2</v>
      </c>
    </row>
    <row r="83" spans="1:27" ht="14.5">
      <c r="A83" s="11">
        <v>79</v>
      </c>
      <c r="B83" s="52">
        <v>60195</v>
      </c>
      <c r="C83" s="52">
        <v>42157</v>
      </c>
      <c r="D83" s="52">
        <v>31808</v>
      </c>
      <c r="E83" s="52">
        <v>21572</v>
      </c>
      <c r="F83" s="11">
        <v>79</v>
      </c>
      <c r="G83" s="12">
        <v>60195</v>
      </c>
      <c r="H83" s="12">
        <v>42157</v>
      </c>
      <c r="I83" s="12">
        <v>31808</v>
      </c>
      <c r="J83" s="12">
        <v>21572</v>
      </c>
      <c r="L83" s="11">
        <v>79</v>
      </c>
      <c r="M83" s="52">
        <v>58159</v>
      </c>
      <c r="N83" s="52">
        <v>41129</v>
      </c>
      <c r="O83" s="52">
        <v>29979</v>
      </c>
      <c r="P83" s="52">
        <v>21149</v>
      </c>
      <c r="Q83">
        <v>79</v>
      </c>
      <c r="R83" s="53">
        <v>58159</v>
      </c>
      <c r="S83" s="53">
        <v>41129</v>
      </c>
      <c r="T83" s="53">
        <v>29979</v>
      </c>
      <c r="U83" s="53">
        <v>21149</v>
      </c>
      <c r="W83" s="11">
        <v>79</v>
      </c>
      <c r="X83" s="54">
        <f t="shared" si="4"/>
        <v>3.5007479495864802E-2</v>
      </c>
      <c r="Y83" s="54">
        <f t="shared" si="5"/>
        <v>2.4994529407474042E-2</v>
      </c>
      <c r="Z83" s="54">
        <f t="shared" si="6"/>
        <v>6.1009373227926211E-2</v>
      </c>
      <c r="AA83" s="54">
        <f>E83/P83-1</f>
        <v>2.000094567119004E-2</v>
      </c>
    </row>
    <row r="84" spans="1:27" ht="14.5">
      <c r="A84" s="11">
        <v>80</v>
      </c>
      <c r="B84" s="52">
        <v>60195</v>
      </c>
      <c r="C84" s="52">
        <v>42157</v>
      </c>
      <c r="D84" s="52">
        <v>31808</v>
      </c>
      <c r="E84" s="52">
        <v>21572</v>
      </c>
      <c r="F84" s="11">
        <v>80</v>
      </c>
      <c r="G84" s="12">
        <v>60195</v>
      </c>
      <c r="H84" s="12">
        <v>42157</v>
      </c>
      <c r="I84" s="12">
        <v>31808</v>
      </c>
      <c r="J84" s="12">
        <v>21572</v>
      </c>
      <c r="L84" s="11">
        <v>80</v>
      </c>
      <c r="M84" s="52">
        <v>58159</v>
      </c>
      <c r="N84" s="52">
        <v>41129</v>
      </c>
      <c r="O84" s="52">
        <v>29979</v>
      </c>
      <c r="P84" s="52">
        <v>21149</v>
      </c>
      <c r="Q84">
        <v>80</v>
      </c>
      <c r="R84" s="53">
        <v>58159</v>
      </c>
      <c r="S84" s="53">
        <v>41129</v>
      </c>
      <c r="T84" s="53">
        <v>29979</v>
      </c>
      <c r="U84" s="53">
        <v>21149</v>
      </c>
      <c r="W84" s="11">
        <v>80</v>
      </c>
      <c r="X84" s="54">
        <f t="shared" si="4"/>
        <v>3.5007479495864802E-2</v>
      </c>
      <c r="Y84" s="54">
        <f t="shared" si="5"/>
        <v>2.4994529407474042E-2</v>
      </c>
      <c r="Z84" s="54">
        <f t="shared" si="6"/>
        <v>6.1009373227926211E-2</v>
      </c>
      <c r="AA84" s="54">
        <f t="shared" si="7"/>
        <v>2.000094567119004E-2</v>
      </c>
    </row>
    <row r="85" spans="1:27" ht="14.5">
      <c r="A85" s="11">
        <v>81</v>
      </c>
      <c r="B85" s="52">
        <v>62234</v>
      </c>
      <c r="C85" s="52">
        <v>47231</v>
      </c>
      <c r="D85" s="52">
        <v>35786</v>
      </c>
      <c r="E85" s="52">
        <v>23439</v>
      </c>
      <c r="F85" s="11">
        <v>81</v>
      </c>
      <c r="G85" s="12">
        <v>62234</v>
      </c>
      <c r="H85" s="12">
        <v>47231</v>
      </c>
      <c r="I85" s="12">
        <v>35786</v>
      </c>
      <c r="J85" s="12">
        <v>23439</v>
      </c>
      <c r="L85" s="11">
        <v>81</v>
      </c>
      <c r="M85" s="52">
        <v>60129</v>
      </c>
      <c r="N85" s="52">
        <v>46079</v>
      </c>
      <c r="O85" s="52">
        <v>33729</v>
      </c>
      <c r="P85" s="52">
        <v>22979</v>
      </c>
      <c r="Q85">
        <v>81</v>
      </c>
      <c r="R85" s="53">
        <v>60129</v>
      </c>
      <c r="S85" s="53">
        <v>46079</v>
      </c>
      <c r="T85" s="53">
        <v>33729</v>
      </c>
      <c r="U85" s="53">
        <v>22979</v>
      </c>
      <c r="W85" s="11">
        <v>81</v>
      </c>
      <c r="X85" s="54">
        <f t="shared" si="4"/>
        <v>3.5008065991451787E-2</v>
      </c>
      <c r="Y85" s="54">
        <f t="shared" si="5"/>
        <v>2.5000542546496307E-2</v>
      </c>
      <c r="Z85" s="54">
        <f t="shared" si="6"/>
        <v>6.09860950517358E-2</v>
      </c>
      <c r="AA85" s="54">
        <f t="shared" si="7"/>
        <v>2.0018277557770192E-2</v>
      </c>
    </row>
    <row r="86" spans="1:27" ht="14.5">
      <c r="A86" s="11">
        <v>82</v>
      </c>
      <c r="B86" s="52">
        <v>62234</v>
      </c>
      <c r="C86" s="52">
        <v>47231</v>
      </c>
      <c r="D86" s="52">
        <v>35786</v>
      </c>
      <c r="E86" s="52">
        <v>23439</v>
      </c>
      <c r="F86" s="11">
        <v>82</v>
      </c>
      <c r="G86" s="12">
        <v>62234</v>
      </c>
      <c r="H86" s="12">
        <v>47231</v>
      </c>
      <c r="I86" s="12">
        <v>35786</v>
      </c>
      <c r="J86" s="12">
        <v>23439</v>
      </c>
      <c r="L86" s="11">
        <v>82</v>
      </c>
      <c r="M86" s="52">
        <v>60129</v>
      </c>
      <c r="N86" s="52">
        <v>46079</v>
      </c>
      <c r="O86" s="52">
        <v>33729</v>
      </c>
      <c r="P86" s="52">
        <v>22979</v>
      </c>
      <c r="Q86">
        <v>82</v>
      </c>
      <c r="R86" s="53">
        <v>60129</v>
      </c>
      <c r="S86" s="53">
        <v>46079</v>
      </c>
      <c r="T86" s="53">
        <v>33729</v>
      </c>
      <c r="U86" s="53">
        <v>22979</v>
      </c>
      <c r="W86" s="11">
        <v>82</v>
      </c>
      <c r="X86" s="54">
        <f t="shared" si="4"/>
        <v>3.5008065991451787E-2</v>
      </c>
      <c r="Y86" s="54">
        <f t="shared" si="5"/>
        <v>2.5000542546496307E-2</v>
      </c>
      <c r="Z86" s="54">
        <f t="shared" si="6"/>
        <v>6.09860950517358E-2</v>
      </c>
      <c r="AA86" s="54">
        <f t="shared" si="7"/>
        <v>2.0018277557770192E-2</v>
      </c>
    </row>
    <row r="87" spans="1:27" ht="14.5">
      <c r="A87" s="11">
        <v>83</v>
      </c>
      <c r="B87" s="52">
        <v>62234</v>
      </c>
      <c r="C87" s="52">
        <v>47231</v>
      </c>
      <c r="D87" s="52">
        <v>35786</v>
      </c>
      <c r="E87" s="52">
        <v>23439</v>
      </c>
      <c r="F87" s="11">
        <v>83</v>
      </c>
      <c r="G87" s="12">
        <v>62234</v>
      </c>
      <c r="H87" s="12">
        <v>47231</v>
      </c>
      <c r="I87" s="12">
        <v>35786</v>
      </c>
      <c r="J87" s="12">
        <v>23439</v>
      </c>
      <c r="L87" s="11">
        <v>83</v>
      </c>
      <c r="M87" s="52">
        <v>60129</v>
      </c>
      <c r="N87" s="52">
        <v>46079</v>
      </c>
      <c r="O87" s="52">
        <v>33729</v>
      </c>
      <c r="P87" s="52">
        <v>22979</v>
      </c>
      <c r="Q87">
        <v>83</v>
      </c>
      <c r="R87" s="53">
        <v>60129</v>
      </c>
      <c r="S87" s="53">
        <v>46079</v>
      </c>
      <c r="T87" s="53">
        <v>33729</v>
      </c>
      <c r="U87" s="53">
        <v>22979</v>
      </c>
      <c r="W87" s="11">
        <v>83</v>
      </c>
      <c r="X87" s="54">
        <f t="shared" si="4"/>
        <v>3.5008065991451787E-2</v>
      </c>
      <c r="Y87" s="54">
        <f t="shared" si="5"/>
        <v>2.5000542546496307E-2</v>
      </c>
      <c r="Z87" s="54">
        <f t="shared" si="6"/>
        <v>6.09860950517358E-2</v>
      </c>
      <c r="AA87" s="54">
        <f t="shared" si="7"/>
        <v>2.0018277557770192E-2</v>
      </c>
    </row>
    <row r="88" spans="1:27" ht="14.5">
      <c r="A88" s="11">
        <v>84</v>
      </c>
      <c r="B88" s="52">
        <v>62234</v>
      </c>
      <c r="C88" s="52">
        <v>47231</v>
      </c>
      <c r="D88" s="52">
        <v>35786</v>
      </c>
      <c r="E88" s="52">
        <v>23439</v>
      </c>
      <c r="F88" s="11">
        <v>84</v>
      </c>
      <c r="G88" s="12">
        <v>62234</v>
      </c>
      <c r="H88" s="12">
        <v>47231</v>
      </c>
      <c r="I88" s="12">
        <v>35786</v>
      </c>
      <c r="J88" s="12">
        <v>23439</v>
      </c>
      <c r="L88" s="11">
        <v>84</v>
      </c>
      <c r="M88" s="52">
        <v>60129</v>
      </c>
      <c r="N88" s="52">
        <v>46079</v>
      </c>
      <c r="O88" s="52">
        <v>33729</v>
      </c>
      <c r="P88" s="52">
        <v>22979</v>
      </c>
      <c r="Q88">
        <v>84</v>
      </c>
      <c r="R88" s="53">
        <v>60129</v>
      </c>
      <c r="S88" s="53">
        <v>46079</v>
      </c>
      <c r="T88" s="53">
        <v>33729</v>
      </c>
      <c r="U88" s="53">
        <v>22979</v>
      </c>
      <c r="W88" s="11">
        <v>84</v>
      </c>
      <c r="X88" s="54">
        <f t="shared" si="4"/>
        <v>3.5008065991451787E-2</v>
      </c>
      <c r="Y88" s="54">
        <f t="shared" si="5"/>
        <v>2.5000542546496307E-2</v>
      </c>
      <c r="Z88" s="54">
        <f t="shared" si="6"/>
        <v>6.09860950517358E-2</v>
      </c>
      <c r="AA88" s="54">
        <f t="shared" si="7"/>
        <v>2.0018277557770192E-2</v>
      </c>
    </row>
    <row r="89" spans="1:27" ht="14.5">
      <c r="A89" s="11">
        <v>85</v>
      </c>
      <c r="B89" s="52">
        <v>62234</v>
      </c>
      <c r="C89" s="52">
        <v>47231</v>
      </c>
      <c r="D89" s="52">
        <v>35786</v>
      </c>
      <c r="E89" s="52">
        <v>23439</v>
      </c>
      <c r="F89" s="11">
        <v>85</v>
      </c>
      <c r="G89" s="12">
        <v>62234</v>
      </c>
      <c r="H89" s="12">
        <v>47231</v>
      </c>
      <c r="I89" s="12">
        <v>35786</v>
      </c>
      <c r="J89" s="12">
        <v>23439</v>
      </c>
      <c r="L89" s="11">
        <v>85</v>
      </c>
      <c r="M89" s="52">
        <v>60129</v>
      </c>
      <c r="N89" s="52">
        <v>46079</v>
      </c>
      <c r="O89" s="52">
        <v>33729</v>
      </c>
      <c r="P89" s="52">
        <v>22979</v>
      </c>
      <c r="Q89">
        <v>85</v>
      </c>
      <c r="R89" s="53">
        <v>60129</v>
      </c>
      <c r="S89" s="53">
        <v>46079</v>
      </c>
      <c r="T89" s="53">
        <v>33729</v>
      </c>
      <c r="U89" s="53">
        <v>22979</v>
      </c>
      <c r="W89" s="11">
        <v>85</v>
      </c>
      <c r="X89" s="54">
        <f t="shared" si="4"/>
        <v>3.5008065991451787E-2</v>
      </c>
      <c r="Y89" s="54">
        <f t="shared" si="5"/>
        <v>2.5000542546496307E-2</v>
      </c>
      <c r="Z89" s="54">
        <f t="shared" si="6"/>
        <v>6.09860950517358E-2</v>
      </c>
      <c r="AA89" s="54">
        <f t="shared" si="7"/>
        <v>2.0018277557770192E-2</v>
      </c>
    </row>
    <row r="90" spans="1:27" ht="14.5">
      <c r="A90" s="11">
        <v>86</v>
      </c>
      <c r="B90" s="52">
        <v>62234</v>
      </c>
      <c r="C90" s="52">
        <v>47231</v>
      </c>
      <c r="D90" s="52">
        <v>35786</v>
      </c>
      <c r="E90" s="52">
        <v>23439</v>
      </c>
      <c r="F90" s="11">
        <v>86</v>
      </c>
      <c r="G90" s="12">
        <v>62234</v>
      </c>
      <c r="H90" s="12">
        <v>47231</v>
      </c>
      <c r="I90" s="12">
        <v>35786</v>
      </c>
      <c r="J90" s="12">
        <v>23439</v>
      </c>
      <c r="L90" s="11">
        <v>86</v>
      </c>
      <c r="M90" s="52">
        <v>60129</v>
      </c>
      <c r="N90" s="52">
        <v>46079</v>
      </c>
      <c r="O90" s="52">
        <v>33729</v>
      </c>
      <c r="P90" s="52">
        <v>22979</v>
      </c>
      <c r="Q90">
        <v>86</v>
      </c>
      <c r="R90" s="53">
        <v>60129</v>
      </c>
      <c r="S90" s="53">
        <v>46079</v>
      </c>
      <c r="T90" s="53">
        <v>33729</v>
      </c>
      <c r="U90" s="53">
        <v>22979</v>
      </c>
      <c r="W90" s="11">
        <v>86</v>
      </c>
      <c r="X90" s="54">
        <f t="shared" si="4"/>
        <v>3.5008065991451787E-2</v>
      </c>
      <c r="Y90" s="54">
        <f t="shared" si="5"/>
        <v>2.5000542546496307E-2</v>
      </c>
      <c r="Z90" s="54">
        <f t="shared" si="6"/>
        <v>6.09860950517358E-2</v>
      </c>
      <c r="AA90" s="54">
        <f t="shared" si="7"/>
        <v>2.0018277557770192E-2</v>
      </c>
    </row>
    <row r="91" spans="1:27" ht="14.5">
      <c r="A91" s="11">
        <v>87</v>
      </c>
      <c r="B91" s="52">
        <v>62234</v>
      </c>
      <c r="C91" s="52">
        <v>47231</v>
      </c>
      <c r="D91" s="52">
        <v>35786</v>
      </c>
      <c r="E91" s="52">
        <v>23439</v>
      </c>
      <c r="F91" s="11">
        <v>87</v>
      </c>
      <c r="G91" s="12">
        <v>62234</v>
      </c>
      <c r="H91" s="12">
        <v>47231</v>
      </c>
      <c r="I91" s="12">
        <v>35786</v>
      </c>
      <c r="J91" s="12">
        <v>23439</v>
      </c>
      <c r="L91" s="11">
        <v>87</v>
      </c>
      <c r="M91" s="52">
        <v>60129</v>
      </c>
      <c r="N91" s="52">
        <v>46079</v>
      </c>
      <c r="O91" s="52">
        <v>33729</v>
      </c>
      <c r="P91" s="52">
        <v>22979</v>
      </c>
      <c r="Q91">
        <v>87</v>
      </c>
      <c r="R91" s="53">
        <v>60129</v>
      </c>
      <c r="S91" s="53">
        <v>46079</v>
      </c>
      <c r="T91" s="53">
        <v>33729</v>
      </c>
      <c r="U91" s="53">
        <v>22979</v>
      </c>
      <c r="W91" s="11">
        <v>87</v>
      </c>
      <c r="X91" s="54">
        <f t="shared" si="4"/>
        <v>3.5008065991451787E-2</v>
      </c>
      <c r="Y91" s="54">
        <f t="shared" si="5"/>
        <v>2.5000542546496307E-2</v>
      </c>
      <c r="Z91" s="54">
        <f t="shared" si="6"/>
        <v>6.09860950517358E-2</v>
      </c>
      <c r="AA91" s="54">
        <f t="shared" si="7"/>
        <v>2.0018277557770192E-2</v>
      </c>
    </row>
    <row r="92" spans="1:27" ht="14.5">
      <c r="A92" s="11">
        <v>88</v>
      </c>
      <c r="B92" s="52">
        <v>62234</v>
      </c>
      <c r="C92" s="52">
        <v>47231</v>
      </c>
      <c r="D92" s="52">
        <v>35786</v>
      </c>
      <c r="E92" s="52">
        <v>23439</v>
      </c>
      <c r="F92" s="11">
        <v>88</v>
      </c>
      <c r="G92" s="12">
        <v>62234</v>
      </c>
      <c r="H92" s="12">
        <v>47231</v>
      </c>
      <c r="I92" s="12">
        <v>35786</v>
      </c>
      <c r="J92" s="12">
        <v>23439</v>
      </c>
      <c r="L92" s="11">
        <v>88</v>
      </c>
      <c r="M92" s="52">
        <v>60129</v>
      </c>
      <c r="N92" s="52">
        <v>46079</v>
      </c>
      <c r="O92" s="52">
        <v>33729</v>
      </c>
      <c r="P92" s="52">
        <v>22979</v>
      </c>
      <c r="Q92">
        <v>88</v>
      </c>
      <c r="R92" s="53">
        <v>60129</v>
      </c>
      <c r="S92" s="53">
        <v>46079</v>
      </c>
      <c r="T92" s="53">
        <v>33729</v>
      </c>
      <c r="U92" s="53">
        <v>22979</v>
      </c>
      <c r="W92" s="11">
        <v>88</v>
      </c>
      <c r="X92" s="54">
        <f t="shared" si="4"/>
        <v>3.5008065991451787E-2</v>
      </c>
      <c r="Y92" s="54">
        <f t="shared" si="5"/>
        <v>2.5000542546496307E-2</v>
      </c>
      <c r="Z92" s="54">
        <f t="shared" si="6"/>
        <v>6.09860950517358E-2</v>
      </c>
      <c r="AA92" s="54">
        <f t="shared" si="7"/>
        <v>2.0018277557770192E-2</v>
      </c>
    </row>
    <row r="93" spans="1:27" ht="14.5">
      <c r="A93" s="11">
        <v>89</v>
      </c>
      <c r="B93" s="52">
        <v>62234</v>
      </c>
      <c r="C93" s="52">
        <v>47231</v>
      </c>
      <c r="D93" s="52">
        <v>35786</v>
      </c>
      <c r="E93" s="52">
        <v>23439</v>
      </c>
      <c r="F93" s="11">
        <v>89</v>
      </c>
      <c r="G93" s="12">
        <v>62234</v>
      </c>
      <c r="H93" s="12">
        <v>47231</v>
      </c>
      <c r="I93" s="12">
        <v>35786</v>
      </c>
      <c r="J93" s="12">
        <v>23439</v>
      </c>
      <c r="L93" s="11">
        <v>89</v>
      </c>
      <c r="M93" s="52">
        <v>60129</v>
      </c>
      <c r="N93" s="52">
        <v>46079</v>
      </c>
      <c r="O93" s="52">
        <v>33729</v>
      </c>
      <c r="P93" s="52">
        <v>22979</v>
      </c>
      <c r="Q93">
        <v>89</v>
      </c>
      <c r="R93" s="53">
        <v>60129</v>
      </c>
      <c r="S93" s="53">
        <v>46079</v>
      </c>
      <c r="T93" s="53">
        <v>33729</v>
      </c>
      <c r="U93" s="53">
        <v>22979</v>
      </c>
      <c r="W93" s="11">
        <v>89</v>
      </c>
      <c r="X93" s="54">
        <f t="shared" si="4"/>
        <v>3.5008065991451787E-2</v>
      </c>
      <c r="Y93" s="54">
        <f t="shared" si="5"/>
        <v>2.5000542546496307E-2</v>
      </c>
      <c r="Z93" s="54">
        <f t="shared" si="6"/>
        <v>6.09860950517358E-2</v>
      </c>
      <c r="AA93" s="54">
        <f t="shared" si="7"/>
        <v>2.0018277557770192E-2</v>
      </c>
    </row>
    <row r="94" spans="1:27" ht="14.5">
      <c r="A94" s="11">
        <v>90</v>
      </c>
      <c r="B94" s="52">
        <v>62234</v>
      </c>
      <c r="C94" s="52">
        <v>47231</v>
      </c>
      <c r="D94" s="52">
        <v>35786</v>
      </c>
      <c r="E94" s="52">
        <v>23439</v>
      </c>
      <c r="F94" s="11">
        <v>90</v>
      </c>
      <c r="G94" s="12">
        <v>62234</v>
      </c>
      <c r="H94" s="12">
        <v>47231</v>
      </c>
      <c r="I94" s="12">
        <v>35786</v>
      </c>
      <c r="J94" s="12">
        <v>23439</v>
      </c>
      <c r="L94" s="11">
        <v>90</v>
      </c>
      <c r="M94" s="52">
        <v>60129</v>
      </c>
      <c r="N94" s="52">
        <v>46079</v>
      </c>
      <c r="O94" s="52">
        <v>33729</v>
      </c>
      <c r="P94" s="52">
        <v>22979</v>
      </c>
      <c r="Q94">
        <v>90</v>
      </c>
      <c r="R94" s="53">
        <v>60129</v>
      </c>
      <c r="S94" s="53">
        <v>46079</v>
      </c>
      <c r="T94" s="53">
        <v>33729</v>
      </c>
      <c r="U94" s="53">
        <v>22979</v>
      </c>
      <c r="W94" s="11">
        <v>90</v>
      </c>
      <c r="X94" s="54">
        <f t="shared" si="4"/>
        <v>3.5008065991451787E-2</v>
      </c>
      <c r="Y94" s="54">
        <f t="shared" si="5"/>
        <v>2.5000542546496307E-2</v>
      </c>
      <c r="Z94" s="54">
        <f t="shared" si="6"/>
        <v>6.09860950517358E-2</v>
      </c>
      <c r="AA94" s="54">
        <f t="shared" si="7"/>
        <v>2.0018277557770192E-2</v>
      </c>
    </row>
    <row r="95" spans="1:27" ht="14.5">
      <c r="A95" s="11">
        <v>91</v>
      </c>
      <c r="B95" s="52">
        <v>62234</v>
      </c>
      <c r="C95" s="52">
        <v>47231</v>
      </c>
      <c r="D95" s="52">
        <v>35786</v>
      </c>
      <c r="E95" s="52">
        <v>23439</v>
      </c>
      <c r="F95" s="11">
        <v>91</v>
      </c>
      <c r="G95" s="12">
        <v>62234</v>
      </c>
      <c r="H95" s="12">
        <v>47231</v>
      </c>
      <c r="I95" s="12">
        <v>35786</v>
      </c>
      <c r="J95" s="12">
        <v>23439</v>
      </c>
      <c r="L95" s="11">
        <v>91</v>
      </c>
      <c r="M95" s="52">
        <v>60129</v>
      </c>
      <c r="N95" s="52">
        <v>46079</v>
      </c>
      <c r="O95" s="52">
        <v>33729</v>
      </c>
      <c r="P95" s="52">
        <v>22979</v>
      </c>
      <c r="Q95">
        <v>91</v>
      </c>
      <c r="R95" s="53">
        <v>60129</v>
      </c>
      <c r="S95" s="53">
        <v>46079</v>
      </c>
      <c r="T95" s="53">
        <v>33729</v>
      </c>
      <c r="U95" s="53">
        <v>22979</v>
      </c>
      <c r="W95" s="11">
        <v>91</v>
      </c>
      <c r="X95" s="54">
        <f t="shared" si="4"/>
        <v>3.5008065991451787E-2</v>
      </c>
      <c r="Y95" s="54">
        <f t="shared" si="5"/>
        <v>2.5000542546496307E-2</v>
      </c>
      <c r="Z95" s="54">
        <f t="shared" si="6"/>
        <v>6.09860950517358E-2</v>
      </c>
      <c r="AA95" s="54">
        <f t="shared" si="7"/>
        <v>2.0018277557770192E-2</v>
      </c>
    </row>
    <row r="96" spans="1:27" ht="14.5">
      <c r="A96" s="11">
        <v>92</v>
      </c>
      <c r="B96" s="52">
        <v>62234</v>
      </c>
      <c r="C96" s="52">
        <v>47231</v>
      </c>
      <c r="D96" s="52">
        <v>35786</v>
      </c>
      <c r="E96" s="52">
        <v>23439</v>
      </c>
      <c r="F96" s="11">
        <v>92</v>
      </c>
      <c r="G96" s="12">
        <v>62234</v>
      </c>
      <c r="H96" s="12">
        <v>47231</v>
      </c>
      <c r="I96" s="12">
        <v>35786</v>
      </c>
      <c r="J96" s="12">
        <v>23439</v>
      </c>
      <c r="L96" s="11">
        <v>92</v>
      </c>
      <c r="M96" s="52">
        <v>60129</v>
      </c>
      <c r="N96" s="52">
        <v>46079</v>
      </c>
      <c r="O96" s="52">
        <v>33729</v>
      </c>
      <c r="P96" s="52">
        <v>22979</v>
      </c>
      <c r="Q96">
        <v>92</v>
      </c>
      <c r="R96" s="53">
        <v>60129</v>
      </c>
      <c r="S96" s="53">
        <v>46079</v>
      </c>
      <c r="T96" s="53">
        <v>33729</v>
      </c>
      <c r="U96" s="53">
        <v>22979</v>
      </c>
      <c r="W96" s="11">
        <v>92</v>
      </c>
      <c r="X96" s="54">
        <f t="shared" si="4"/>
        <v>3.5008065991451787E-2</v>
      </c>
      <c r="Y96" s="54">
        <f t="shared" si="5"/>
        <v>2.5000542546496307E-2</v>
      </c>
      <c r="Z96" s="54">
        <f t="shared" si="6"/>
        <v>6.09860950517358E-2</v>
      </c>
      <c r="AA96" s="54">
        <f t="shared" si="7"/>
        <v>2.0018277557770192E-2</v>
      </c>
    </row>
    <row r="97" spans="1:27" ht="14.5">
      <c r="A97" s="11">
        <v>93</v>
      </c>
      <c r="B97" s="52">
        <v>62234</v>
      </c>
      <c r="C97" s="52">
        <v>47231</v>
      </c>
      <c r="D97" s="52">
        <v>35786</v>
      </c>
      <c r="E97" s="52">
        <v>23439</v>
      </c>
      <c r="F97" s="11">
        <v>93</v>
      </c>
      <c r="G97" s="12">
        <v>62234</v>
      </c>
      <c r="H97" s="12">
        <v>47231</v>
      </c>
      <c r="I97" s="12">
        <v>35786</v>
      </c>
      <c r="J97" s="12">
        <v>23439</v>
      </c>
      <c r="L97" s="11">
        <v>93</v>
      </c>
      <c r="M97" s="52">
        <v>60129</v>
      </c>
      <c r="N97" s="52">
        <v>46079</v>
      </c>
      <c r="O97" s="52">
        <v>33729</v>
      </c>
      <c r="P97" s="52">
        <v>22979</v>
      </c>
      <c r="Q97">
        <v>93</v>
      </c>
      <c r="R97" s="53">
        <v>60129</v>
      </c>
      <c r="S97" s="53">
        <v>46079</v>
      </c>
      <c r="T97" s="53">
        <v>33729</v>
      </c>
      <c r="U97" s="53">
        <v>22979</v>
      </c>
      <c r="W97" s="11">
        <v>93</v>
      </c>
      <c r="X97" s="54">
        <f t="shared" si="4"/>
        <v>3.5008065991451787E-2</v>
      </c>
      <c r="Y97" s="54">
        <f t="shared" si="5"/>
        <v>2.5000542546496307E-2</v>
      </c>
      <c r="Z97" s="54">
        <f t="shared" si="6"/>
        <v>6.09860950517358E-2</v>
      </c>
      <c r="AA97" s="54">
        <f t="shared" si="7"/>
        <v>2.0018277557770192E-2</v>
      </c>
    </row>
    <row r="98" spans="1:27" ht="14.5">
      <c r="A98" s="11">
        <v>94</v>
      </c>
      <c r="B98" s="52">
        <v>62234</v>
      </c>
      <c r="C98" s="52">
        <v>47231</v>
      </c>
      <c r="D98" s="52">
        <v>35786</v>
      </c>
      <c r="E98" s="52">
        <v>23439</v>
      </c>
      <c r="F98" s="11">
        <v>94</v>
      </c>
      <c r="G98" s="12">
        <v>62234</v>
      </c>
      <c r="H98" s="12">
        <v>47231</v>
      </c>
      <c r="I98" s="12">
        <v>35786</v>
      </c>
      <c r="J98" s="12">
        <v>23439</v>
      </c>
      <c r="L98" s="11">
        <v>94</v>
      </c>
      <c r="M98" s="52">
        <v>60129</v>
      </c>
      <c r="N98" s="52">
        <v>46079</v>
      </c>
      <c r="O98" s="52">
        <v>33729</v>
      </c>
      <c r="P98" s="52">
        <v>22979</v>
      </c>
      <c r="Q98">
        <v>94</v>
      </c>
      <c r="R98" s="53">
        <v>60129</v>
      </c>
      <c r="S98" s="53">
        <v>46079</v>
      </c>
      <c r="T98" s="53">
        <v>33729</v>
      </c>
      <c r="U98" s="53">
        <v>22979</v>
      </c>
      <c r="W98" s="11">
        <v>94</v>
      </c>
      <c r="X98" s="54">
        <f t="shared" si="4"/>
        <v>3.5008065991451787E-2</v>
      </c>
      <c r="Y98" s="54">
        <f t="shared" si="5"/>
        <v>2.5000542546496307E-2</v>
      </c>
      <c r="Z98" s="54">
        <f t="shared" si="6"/>
        <v>6.09860950517358E-2</v>
      </c>
      <c r="AA98" s="54">
        <f t="shared" si="7"/>
        <v>2.0018277557770192E-2</v>
      </c>
    </row>
    <row r="99" spans="1:27" ht="14.5">
      <c r="A99" s="11">
        <v>95</v>
      </c>
      <c r="B99" s="52">
        <v>62234</v>
      </c>
      <c r="C99" s="52">
        <v>47231</v>
      </c>
      <c r="D99" s="52">
        <v>35786</v>
      </c>
      <c r="E99" s="52">
        <v>23439</v>
      </c>
      <c r="F99" s="11">
        <v>95</v>
      </c>
      <c r="G99" s="12">
        <v>62234</v>
      </c>
      <c r="H99" s="12">
        <v>47231</v>
      </c>
      <c r="I99" s="12">
        <v>35786</v>
      </c>
      <c r="J99" s="12">
        <v>23439</v>
      </c>
      <c r="L99" s="11">
        <v>95</v>
      </c>
      <c r="M99" s="52">
        <v>60129</v>
      </c>
      <c r="N99" s="52">
        <v>46079</v>
      </c>
      <c r="O99" s="52">
        <v>33729</v>
      </c>
      <c r="P99" s="52">
        <v>22979</v>
      </c>
      <c r="Q99">
        <v>95</v>
      </c>
      <c r="R99" s="53">
        <v>60129</v>
      </c>
      <c r="S99" s="53">
        <v>46079</v>
      </c>
      <c r="T99" s="53">
        <v>33729</v>
      </c>
      <c r="U99" s="53">
        <v>22979</v>
      </c>
      <c r="W99" s="11">
        <v>95</v>
      </c>
      <c r="X99" s="54">
        <f t="shared" si="4"/>
        <v>3.5008065991451787E-2</v>
      </c>
      <c r="Y99" s="54">
        <f t="shared" si="5"/>
        <v>2.5000542546496307E-2</v>
      </c>
      <c r="Z99" s="54">
        <f t="shared" si="6"/>
        <v>6.09860950517358E-2</v>
      </c>
      <c r="AA99" s="54">
        <f t="shared" si="7"/>
        <v>2.0018277557770192E-2</v>
      </c>
    </row>
    <row r="100" spans="1:27" ht="14.5">
      <c r="A100" s="11">
        <v>96</v>
      </c>
      <c r="B100" s="52">
        <v>62234</v>
      </c>
      <c r="C100" s="52">
        <v>47231</v>
      </c>
      <c r="D100" s="52">
        <v>35786</v>
      </c>
      <c r="E100" s="52">
        <v>23439</v>
      </c>
      <c r="F100" s="11">
        <v>96</v>
      </c>
      <c r="G100" s="12">
        <v>62234</v>
      </c>
      <c r="H100" s="12">
        <v>47231</v>
      </c>
      <c r="I100" s="12">
        <v>35786</v>
      </c>
      <c r="J100" s="12">
        <v>23439</v>
      </c>
      <c r="L100" s="11">
        <v>96</v>
      </c>
      <c r="M100" s="52">
        <v>60129</v>
      </c>
      <c r="N100" s="52">
        <v>46079</v>
      </c>
      <c r="O100" s="52">
        <v>33729</v>
      </c>
      <c r="P100" s="52">
        <v>22979</v>
      </c>
      <c r="Q100">
        <v>96</v>
      </c>
      <c r="R100" s="53">
        <v>60129</v>
      </c>
      <c r="S100" s="53">
        <v>46079</v>
      </c>
      <c r="T100" s="53">
        <v>33729</v>
      </c>
      <c r="U100" s="53">
        <v>22979</v>
      </c>
      <c r="W100" s="11">
        <v>96</v>
      </c>
      <c r="X100" s="54">
        <f t="shared" si="4"/>
        <v>3.5008065991451787E-2</v>
      </c>
      <c r="Y100" s="54">
        <f t="shared" si="5"/>
        <v>2.5000542546496307E-2</v>
      </c>
      <c r="Z100" s="54">
        <f t="shared" si="6"/>
        <v>6.09860950517358E-2</v>
      </c>
      <c r="AA100" s="54">
        <f t="shared" si="7"/>
        <v>2.0018277557770192E-2</v>
      </c>
    </row>
    <row r="101" spans="1:27" ht="14.5">
      <c r="A101" s="11">
        <v>97</v>
      </c>
      <c r="B101" s="52">
        <v>62234</v>
      </c>
      <c r="C101" s="52">
        <v>47231</v>
      </c>
      <c r="D101" s="52">
        <v>35786</v>
      </c>
      <c r="E101" s="52">
        <v>23439</v>
      </c>
      <c r="F101" s="11">
        <v>97</v>
      </c>
      <c r="G101" s="12">
        <v>62234</v>
      </c>
      <c r="H101" s="12">
        <v>47231</v>
      </c>
      <c r="I101" s="12">
        <v>35786</v>
      </c>
      <c r="J101" s="12">
        <v>23439</v>
      </c>
      <c r="L101" s="11">
        <v>97</v>
      </c>
      <c r="M101" s="52">
        <v>60129</v>
      </c>
      <c r="N101" s="52">
        <v>46079</v>
      </c>
      <c r="O101" s="52">
        <v>33729</v>
      </c>
      <c r="P101" s="52">
        <v>22979</v>
      </c>
      <c r="Q101">
        <v>97</v>
      </c>
      <c r="R101" s="53">
        <v>60129</v>
      </c>
      <c r="S101" s="53">
        <v>46079</v>
      </c>
      <c r="T101" s="53">
        <v>33729</v>
      </c>
      <c r="U101" s="53">
        <v>22979</v>
      </c>
      <c r="W101" s="11">
        <v>97</v>
      </c>
      <c r="X101" s="54">
        <f t="shared" si="4"/>
        <v>3.5008065991451787E-2</v>
      </c>
      <c r="Y101" s="54">
        <f t="shared" si="5"/>
        <v>2.5000542546496307E-2</v>
      </c>
      <c r="Z101" s="54">
        <f t="shared" si="6"/>
        <v>6.09860950517358E-2</v>
      </c>
      <c r="AA101" s="54">
        <f t="shared" si="7"/>
        <v>2.0018277557770192E-2</v>
      </c>
    </row>
    <row r="102" spans="1:27" ht="14.5">
      <c r="A102" s="11">
        <v>98</v>
      </c>
      <c r="B102" s="52">
        <v>62234</v>
      </c>
      <c r="C102" s="52">
        <v>47231</v>
      </c>
      <c r="D102" s="52">
        <v>35786</v>
      </c>
      <c r="E102" s="52">
        <v>23439</v>
      </c>
      <c r="F102" s="11">
        <v>98</v>
      </c>
      <c r="G102" s="12">
        <v>62234</v>
      </c>
      <c r="H102" s="12">
        <v>47231</v>
      </c>
      <c r="I102" s="12">
        <v>35786</v>
      </c>
      <c r="J102" s="12">
        <v>23439</v>
      </c>
      <c r="L102" s="11">
        <v>98</v>
      </c>
      <c r="M102" s="52">
        <v>60129</v>
      </c>
      <c r="N102" s="52">
        <v>46079</v>
      </c>
      <c r="O102" s="52">
        <v>33729</v>
      </c>
      <c r="P102" s="52">
        <v>22979</v>
      </c>
      <c r="Q102">
        <v>98</v>
      </c>
      <c r="R102" s="53">
        <v>60129</v>
      </c>
      <c r="S102" s="53">
        <v>46079</v>
      </c>
      <c r="T102" s="53">
        <v>33729</v>
      </c>
      <c r="U102" s="53">
        <v>22979</v>
      </c>
      <c r="W102" s="11">
        <v>98</v>
      </c>
      <c r="X102" s="54">
        <f t="shared" si="4"/>
        <v>3.5008065991451787E-2</v>
      </c>
      <c r="Y102" s="54">
        <f t="shared" si="5"/>
        <v>2.5000542546496307E-2</v>
      </c>
      <c r="Z102" s="54">
        <f t="shared" si="6"/>
        <v>6.09860950517358E-2</v>
      </c>
      <c r="AA102" s="54">
        <f t="shared" si="7"/>
        <v>2.0018277557770192E-2</v>
      </c>
    </row>
    <row r="103" spans="1:27" ht="14.5">
      <c r="A103" s="11">
        <v>99</v>
      </c>
      <c r="B103" s="52">
        <v>62234</v>
      </c>
      <c r="C103" s="52">
        <v>47231</v>
      </c>
      <c r="D103" s="52">
        <v>35786</v>
      </c>
      <c r="E103" s="52">
        <v>23439</v>
      </c>
      <c r="F103" s="11">
        <v>99</v>
      </c>
      <c r="G103" s="12">
        <v>62234</v>
      </c>
      <c r="H103" s="12">
        <v>47231</v>
      </c>
      <c r="I103" s="12">
        <v>35786</v>
      </c>
      <c r="J103" s="12">
        <v>23439</v>
      </c>
      <c r="L103" s="11">
        <v>99</v>
      </c>
      <c r="M103" s="52">
        <v>60129</v>
      </c>
      <c r="N103" s="52">
        <v>46079</v>
      </c>
      <c r="O103" s="52">
        <v>33729</v>
      </c>
      <c r="P103" s="52">
        <v>22979</v>
      </c>
      <c r="Q103">
        <v>99</v>
      </c>
      <c r="R103" s="53">
        <v>60129</v>
      </c>
      <c r="S103" s="53">
        <v>46079</v>
      </c>
      <c r="T103" s="53">
        <v>33729</v>
      </c>
      <c r="U103" s="53">
        <v>22979</v>
      </c>
      <c r="W103" s="11">
        <v>99</v>
      </c>
      <c r="X103" s="54">
        <f t="shared" si="4"/>
        <v>3.5008065991451787E-2</v>
      </c>
      <c r="Y103" s="54">
        <f t="shared" si="5"/>
        <v>2.5000542546496307E-2</v>
      </c>
      <c r="Z103" s="54">
        <f t="shared" si="6"/>
        <v>6.09860950517358E-2</v>
      </c>
      <c r="AA103" s="54">
        <f t="shared" si="7"/>
        <v>2.0018277557770192E-2</v>
      </c>
    </row>
    <row r="104" spans="1:27" ht="14.5">
      <c r="A104" s="11">
        <v>100</v>
      </c>
      <c r="B104" s="52">
        <v>62234</v>
      </c>
      <c r="C104" s="52">
        <v>47231</v>
      </c>
      <c r="D104" s="52">
        <v>35786</v>
      </c>
      <c r="E104" s="52">
        <v>23439</v>
      </c>
      <c r="F104" s="11">
        <v>100</v>
      </c>
      <c r="G104" s="12">
        <v>62234</v>
      </c>
      <c r="H104" s="12">
        <v>47231</v>
      </c>
      <c r="I104" s="12">
        <v>35786</v>
      </c>
      <c r="J104" s="12">
        <v>23439</v>
      </c>
      <c r="L104" s="11">
        <v>100</v>
      </c>
      <c r="M104" s="52">
        <v>60129</v>
      </c>
      <c r="N104" s="52">
        <v>46079</v>
      </c>
      <c r="O104" s="52">
        <v>33729</v>
      </c>
      <c r="P104" s="52">
        <v>22979</v>
      </c>
      <c r="Q104">
        <v>100</v>
      </c>
      <c r="R104" s="53">
        <v>60129</v>
      </c>
      <c r="S104" s="53">
        <v>46079</v>
      </c>
      <c r="T104" s="53">
        <v>33729</v>
      </c>
      <c r="U104" s="53">
        <v>22979</v>
      </c>
      <c r="W104" s="11">
        <v>100</v>
      </c>
      <c r="X104" s="54">
        <f t="shared" si="4"/>
        <v>3.5008065991451787E-2</v>
      </c>
      <c r="Y104" s="54">
        <f t="shared" si="5"/>
        <v>2.5000542546496307E-2</v>
      </c>
      <c r="Z104" s="54">
        <f t="shared" si="6"/>
        <v>6.09860950517358E-2</v>
      </c>
      <c r="AA104" s="54">
        <f t="shared" si="7"/>
        <v>2.0018277557770192E-2</v>
      </c>
    </row>
    <row r="105" spans="1:27">
      <c r="X105" s="45">
        <f>AVERAGE(X4:X104)</f>
        <v>4.5822861921565261E-2</v>
      </c>
      <c r="Y105" s="45">
        <f>AVERAGE(Y4:Y104)</f>
        <v>6.2554736039134556E-2</v>
      </c>
      <c r="Z105" s="45">
        <f t="shared" ref="Z105:AA105" si="8">AVERAGE(Z4:Z104)</f>
        <v>7.2318605749156495E-2</v>
      </c>
      <c r="AA105" s="45">
        <f t="shared" si="8"/>
        <v>6.5103677607151009E-2</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739C5-C185-439D-A570-C8AEDCD07A12}">
  <sheetPr codeName="Hoja8"/>
  <dimension ref="A1:BI102"/>
  <sheetViews>
    <sheetView showGridLines="0" zoomScale="90" zoomScaleNormal="90" workbookViewId="0">
      <pane ySplit="1" topLeftCell="A2" activePane="bottomLeft" state="frozen"/>
      <selection pane="bottomLeft" activeCell="BH102" sqref="BH102"/>
    </sheetView>
  </sheetViews>
  <sheetFormatPr baseColWidth="10" defaultColWidth="11.453125" defaultRowHeight="14.5"/>
  <cols>
    <col min="1" max="1" width="25.1796875" style="6" bestFit="1" customWidth="1"/>
    <col min="2" max="2" width="26.453125" style="6" bestFit="1" customWidth="1"/>
    <col min="3" max="3" width="15.6328125" style="6" customWidth="1"/>
    <col min="4" max="4" width="27.81640625" hidden="1" customWidth="1"/>
    <col min="5" max="5" width="11.453125" hidden="1" customWidth="1"/>
    <col min="6" max="6" width="17" hidden="1" customWidth="1"/>
    <col min="7" max="9" width="14.453125" hidden="1" customWidth="1"/>
    <col min="10" max="10" width="11.453125" hidden="1" customWidth="1"/>
    <col min="11" max="14" width="16.81640625" hidden="1" customWidth="1"/>
    <col min="15" max="15" width="25.1796875" hidden="1" customWidth="1"/>
    <col min="16" max="16" width="0" hidden="1" customWidth="1"/>
    <col min="17" max="17" width="17" hidden="1" customWidth="1"/>
    <col min="18" max="18" width="0" hidden="1" customWidth="1"/>
    <col min="19" max="20" width="14.81640625" hidden="1" customWidth="1"/>
    <col min="21" max="21" width="0" hidden="1" customWidth="1"/>
    <col min="22" max="22" width="17" hidden="1" customWidth="1"/>
    <col min="23" max="23" width="0" hidden="1" customWidth="1"/>
    <col min="24" max="26" width="13.81640625" hidden="1" customWidth="1"/>
    <col min="27" max="27" width="27.81640625" hidden="1" customWidth="1"/>
    <col min="28" max="28" width="0" hidden="1" customWidth="1"/>
    <col min="29" max="29" width="17" hidden="1" customWidth="1"/>
    <col min="30" max="32" width="14.453125" hidden="1" customWidth="1"/>
    <col min="33" max="33" width="0" hidden="1" customWidth="1"/>
    <col min="34" max="38" width="16.81640625" hidden="1" customWidth="1"/>
    <col min="39" max="39" width="27.81640625" style="6" customWidth="1"/>
    <col min="40" max="40" width="11.453125" style="6"/>
    <col min="41" max="41" width="17" style="6" customWidth="1"/>
    <col min="42" max="44" width="14.453125" style="6" customWidth="1"/>
    <col min="45" max="45" width="11.453125" style="6"/>
    <col min="46" max="49" width="16.81640625" style="6" customWidth="1"/>
    <col min="50" max="57" width="11.453125" style="6"/>
    <col min="58" max="58" width="43.08984375" style="6" bestFit="1" customWidth="1"/>
    <col min="59" max="59" width="11.453125" style="6"/>
    <col min="60" max="61" width="15.6328125" style="6" customWidth="1"/>
    <col min="62" max="16384" width="11.453125" style="6"/>
  </cols>
  <sheetData>
    <row r="1" spans="1:61" ht="37.5" customHeight="1">
      <c r="A1"/>
      <c r="B1"/>
      <c r="C1"/>
      <c r="AM1" s="39" t="s">
        <v>47</v>
      </c>
      <c r="AN1" s="99" t="s">
        <v>26</v>
      </c>
      <c r="AO1" s="100" t="s">
        <v>73</v>
      </c>
      <c r="AP1" s="100" t="s">
        <v>5</v>
      </c>
      <c r="AQ1" s="100" t="s">
        <v>7</v>
      </c>
      <c r="AR1" s="100" t="s">
        <v>9</v>
      </c>
      <c r="AS1" s="100" t="s">
        <v>56</v>
      </c>
      <c r="AT1" s="100" t="s">
        <v>57</v>
      </c>
      <c r="AU1" s="100" t="s">
        <v>58</v>
      </c>
      <c r="AV1" s="99" t="s">
        <v>27</v>
      </c>
      <c r="AW1" s="100" t="s">
        <v>73</v>
      </c>
      <c r="AX1" s="100" t="s">
        <v>5</v>
      </c>
      <c r="AY1" s="100" t="s">
        <v>7</v>
      </c>
      <c r="AZ1" s="100" t="s">
        <v>9</v>
      </c>
      <c r="BA1" s="100" t="s">
        <v>56</v>
      </c>
      <c r="BB1" s="100" t="s">
        <v>57</v>
      </c>
      <c r="BC1" s="100" t="s">
        <v>58</v>
      </c>
      <c r="BF1" s="109" t="s">
        <v>74</v>
      </c>
      <c r="BG1" s="18" t="s">
        <v>26</v>
      </c>
      <c r="BH1" s="19" t="s">
        <v>75</v>
      </c>
      <c r="BI1" s="19" t="s">
        <v>76</v>
      </c>
    </row>
    <row r="2" spans="1:61" ht="15" customHeight="1">
      <c r="A2"/>
      <c r="B2"/>
      <c r="C2"/>
      <c r="AM2" s="34"/>
      <c r="AN2" s="101">
        <v>0</v>
      </c>
      <c r="AO2" s="102">
        <f>+BISIESTO!AO2/366*365</f>
        <v>8425.2098074707919</v>
      </c>
      <c r="AP2" s="102">
        <f>+BISIESTO!AP2/366*365</f>
        <v>3562.6131314793488</v>
      </c>
      <c r="AQ2" s="102">
        <f>+BISIESTO!AQ2/366*365</f>
        <v>2517.6896494981079</v>
      </c>
      <c r="AR2" s="102">
        <f>+BISIESTO!AR2/366*365</f>
        <v>2279.0850748724702</v>
      </c>
      <c r="AS2" s="102">
        <f>+BISIESTO!AS2/366*365</f>
        <v>2412.3475506950422</v>
      </c>
      <c r="AT2" s="102">
        <f>+BISIESTO!AT2/366*365</f>
        <v>2018.4948893570759</v>
      </c>
      <c r="AU2" s="102">
        <f>+BISIESTO!AU2/366*365</f>
        <v>1723.1053933536014</v>
      </c>
      <c r="AV2" s="101">
        <v>0</v>
      </c>
      <c r="AW2" s="102">
        <f>+BISIESTO!AW2/366*365</f>
        <v>6516.373210465691</v>
      </c>
      <c r="AX2" s="102">
        <f>+BISIESTO!AX2/366*365</f>
        <v>3348.691788711536</v>
      </c>
      <c r="AY2" s="102">
        <f>+BISIESTO!AY2/366*365</f>
        <v>2460.0954418298502</v>
      </c>
      <c r="AZ2" s="102">
        <f>+BISIESTO!AZ2/366*365</f>
        <v>2279.0850748724702</v>
      </c>
      <c r="BA2" s="102">
        <f>+BISIESTO!BA2/366*365</f>
        <v>2412.3475506950422</v>
      </c>
      <c r="BB2" s="102">
        <f>+BISIESTO!BB2/366*365</f>
        <v>2018.4948893570759</v>
      </c>
      <c r="BC2" s="102">
        <f>+BISIESTO!BC2/366*365</f>
        <v>1723.1053933536014</v>
      </c>
      <c r="BF2" s="34"/>
      <c r="BG2" s="110">
        <v>0</v>
      </c>
      <c r="BH2" s="33">
        <f>+BISIESTO!BH2/366*365</f>
        <v>312.15644030000004</v>
      </c>
      <c r="BI2" s="33">
        <f>+BISIESTO!BI2/366*365</f>
        <v>720.00369430000001</v>
      </c>
    </row>
    <row r="3" spans="1:61" ht="15" customHeight="1">
      <c r="A3"/>
      <c r="B3"/>
      <c r="C3"/>
      <c r="AM3" s="34"/>
      <c r="AN3" s="101">
        <v>1</v>
      </c>
      <c r="AO3" s="102">
        <f>+BISIESTO!AO3/366*365</f>
        <v>8425.2098074707919</v>
      </c>
      <c r="AP3" s="102">
        <f>+BISIESTO!AP3/366*365</f>
        <v>3562.6131314793488</v>
      </c>
      <c r="AQ3" s="102">
        <f>+BISIESTO!AQ3/366*365</f>
        <v>2517.6896494981079</v>
      </c>
      <c r="AR3" s="102">
        <f>+BISIESTO!AR3/366*365</f>
        <v>2279.0850748724702</v>
      </c>
      <c r="AS3" s="102">
        <f>+BISIESTO!AS3/366*365</f>
        <v>2412.3475506950422</v>
      </c>
      <c r="AT3" s="102">
        <f>+BISIESTO!AT3/366*365</f>
        <v>2018.4948893570759</v>
      </c>
      <c r="AU3" s="102">
        <f>+BISIESTO!AU3/366*365</f>
        <v>1723.1053933536014</v>
      </c>
      <c r="AV3" s="101">
        <v>1</v>
      </c>
      <c r="AW3" s="102">
        <f>+BISIESTO!AW3/366*365</f>
        <v>6516.373210465691</v>
      </c>
      <c r="AX3" s="102">
        <f>+BISIESTO!AX3/366*365</f>
        <v>3348.691788711536</v>
      </c>
      <c r="AY3" s="102">
        <f>+BISIESTO!AY3/366*365</f>
        <v>2460.0954418298502</v>
      </c>
      <c r="AZ3" s="102">
        <f>+BISIESTO!AZ3/366*365</f>
        <v>2279.0850748724702</v>
      </c>
      <c r="BA3" s="102">
        <f>+BISIESTO!BA3/366*365</f>
        <v>2412.3475506950422</v>
      </c>
      <c r="BB3" s="102">
        <f>+BISIESTO!BB3/366*365</f>
        <v>2018.4948893570759</v>
      </c>
      <c r="BC3" s="102">
        <f>+BISIESTO!BC3/366*365</f>
        <v>1723.1053933536014</v>
      </c>
      <c r="BF3" s="34"/>
      <c r="BG3" s="110">
        <v>1</v>
      </c>
      <c r="BH3" s="33">
        <f>+BISIESTO!BH3/366*365</f>
        <v>312.15644030000004</v>
      </c>
      <c r="BI3" s="33">
        <f>+BISIESTO!BI3/366*365</f>
        <v>720.00369430000001</v>
      </c>
    </row>
    <row r="4" spans="1:61">
      <c r="A4"/>
      <c r="B4"/>
      <c r="C4"/>
      <c r="AN4" s="101">
        <v>2</v>
      </c>
      <c r="AO4" s="102">
        <f>+BISIESTO!AO4/366*365</f>
        <v>8425.2098074707919</v>
      </c>
      <c r="AP4" s="102">
        <f>+BISIESTO!AP4/366*365</f>
        <v>3562.6131314793488</v>
      </c>
      <c r="AQ4" s="102">
        <f>+BISIESTO!AQ4/366*365</f>
        <v>2517.6896494981079</v>
      </c>
      <c r="AR4" s="102">
        <f>+BISIESTO!AR4/366*365</f>
        <v>2279.0850748724702</v>
      </c>
      <c r="AS4" s="102">
        <f>+BISIESTO!AS4/366*365</f>
        <v>2412.3475506950422</v>
      </c>
      <c r="AT4" s="102">
        <f>+BISIESTO!AT4/366*365</f>
        <v>2018.4948893570759</v>
      </c>
      <c r="AU4" s="102">
        <f>+BISIESTO!AU4/366*365</f>
        <v>1723.1053933536014</v>
      </c>
      <c r="AV4" s="101">
        <v>2</v>
      </c>
      <c r="AW4" s="102">
        <f>+BISIESTO!AW4/366*365</f>
        <v>6516.373210465691</v>
      </c>
      <c r="AX4" s="102">
        <f>+BISIESTO!AX4/366*365</f>
        <v>3348.691788711536</v>
      </c>
      <c r="AY4" s="102">
        <f>+BISIESTO!AY4/366*365</f>
        <v>2460.0954418298502</v>
      </c>
      <c r="AZ4" s="102">
        <f>+BISIESTO!AZ4/366*365</f>
        <v>2279.0850748724702</v>
      </c>
      <c r="BA4" s="102">
        <f>+BISIESTO!BA4/366*365</f>
        <v>2412.3475506950422</v>
      </c>
      <c r="BB4" s="102">
        <f>+BISIESTO!BB4/366*365</f>
        <v>2018.4948893570759</v>
      </c>
      <c r="BC4" s="102">
        <f>+BISIESTO!BC4/366*365</f>
        <v>1723.1053933536014</v>
      </c>
      <c r="BG4" s="110">
        <v>2</v>
      </c>
      <c r="BH4" s="33">
        <f>+BISIESTO!BH4/366*365</f>
        <v>312.15644030000004</v>
      </c>
      <c r="BI4" s="33">
        <f>+BISIESTO!BI4/366*365</f>
        <v>720.00369430000001</v>
      </c>
    </row>
    <row r="5" spans="1:61">
      <c r="A5"/>
      <c r="B5"/>
      <c r="C5"/>
      <c r="AN5" s="101">
        <v>3</v>
      </c>
      <c r="AO5" s="102">
        <f>+BISIESTO!AO5/366*365</f>
        <v>8425.2098074707919</v>
      </c>
      <c r="AP5" s="102">
        <f>+BISIESTO!AP5/366*365</f>
        <v>3562.6131314793488</v>
      </c>
      <c r="AQ5" s="102">
        <f>+BISIESTO!AQ5/366*365</f>
        <v>2517.6896494981079</v>
      </c>
      <c r="AR5" s="102">
        <f>+BISIESTO!AR5/366*365</f>
        <v>2279.0850748724702</v>
      </c>
      <c r="AS5" s="102">
        <f>+BISIESTO!AS5/366*365</f>
        <v>2412.3475506950422</v>
      </c>
      <c r="AT5" s="102">
        <f>+BISIESTO!AT5/366*365</f>
        <v>2018.4948893570759</v>
      </c>
      <c r="AU5" s="102">
        <f>+BISIESTO!AU5/366*365</f>
        <v>1723.1053933536014</v>
      </c>
      <c r="AV5" s="101">
        <v>3</v>
      </c>
      <c r="AW5" s="102">
        <f>+BISIESTO!AW5/366*365</f>
        <v>6516.373210465691</v>
      </c>
      <c r="AX5" s="102">
        <f>+BISIESTO!AX5/366*365</f>
        <v>3348.691788711536</v>
      </c>
      <c r="AY5" s="102">
        <f>+BISIESTO!AY5/366*365</f>
        <v>2460.0954418298502</v>
      </c>
      <c r="AZ5" s="102">
        <f>+BISIESTO!AZ5/366*365</f>
        <v>2279.0850748724702</v>
      </c>
      <c r="BA5" s="102">
        <f>+BISIESTO!BA5/366*365</f>
        <v>2412.3475506950422</v>
      </c>
      <c r="BB5" s="102">
        <f>+BISIESTO!BB5/366*365</f>
        <v>2018.4948893570759</v>
      </c>
      <c r="BC5" s="102">
        <f>+BISIESTO!BC5/366*365</f>
        <v>1723.1053933536014</v>
      </c>
      <c r="BG5" s="110">
        <v>3</v>
      </c>
      <c r="BH5" s="33">
        <f>+BISIESTO!BH5/366*365</f>
        <v>312.15644030000004</v>
      </c>
      <c r="BI5" s="33">
        <f>+BISIESTO!BI5/366*365</f>
        <v>720.00369430000001</v>
      </c>
    </row>
    <row r="6" spans="1:61">
      <c r="A6"/>
      <c r="B6"/>
      <c r="C6"/>
      <c r="AM6" s="27"/>
      <c r="AN6" s="101">
        <v>4</v>
      </c>
      <c r="AO6" s="102">
        <f>+BISIESTO!AO6/366*365</f>
        <v>8425.2098074707919</v>
      </c>
      <c r="AP6" s="102">
        <f>+BISIESTO!AP6/366*365</f>
        <v>3562.6131314793488</v>
      </c>
      <c r="AQ6" s="102">
        <f>+BISIESTO!AQ6/366*365</f>
        <v>2517.6896494981079</v>
      </c>
      <c r="AR6" s="102">
        <f>+BISIESTO!AR6/366*365</f>
        <v>2279.0850748724702</v>
      </c>
      <c r="AS6" s="102">
        <f>+BISIESTO!AS6/366*365</f>
        <v>2412.3475506950422</v>
      </c>
      <c r="AT6" s="102">
        <f>+BISIESTO!AT6/366*365</f>
        <v>2018.4948893570759</v>
      </c>
      <c r="AU6" s="102">
        <f>+BISIESTO!AU6/366*365</f>
        <v>1723.1053933536014</v>
      </c>
      <c r="AV6" s="101">
        <v>4</v>
      </c>
      <c r="AW6" s="102">
        <f>+BISIESTO!AW6/366*365</f>
        <v>6516.373210465691</v>
      </c>
      <c r="AX6" s="102">
        <f>+BISIESTO!AX6/366*365</f>
        <v>3348.691788711536</v>
      </c>
      <c r="AY6" s="102">
        <f>+BISIESTO!AY6/366*365</f>
        <v>2460.0954418298502</v>
      </c>
      <c r="AZ6" s="102">
        <f>+BISIESTO!AZ6/366*365</f>
        <v>2279.0850748724702</v>
      </c>
      <c r="BA6" s="102">
        <f>+BISIESTO!BA6/366*365</f>
        <v>2412.3475506950422</v>
      </c>
      <c r="BB6" s="102">
        <f>+BISIESTO!BB6/366*365</f>
        <v>2018.4948893570759</v>
      </c>
      <c r="BC6" s="102">
        <f>+BISIESTO!BC6/366*365</f>
        <v>1723.1053933536014</v>
      </c>
      <c r="BF6" s="27"/>
      <c r="BG6" s="110">
        <v>4</v>
      </c>
      <c r="BH6" s="33">
        <f>+BISIESTO!BH6/366*365</f>
        <v>312.15644030000004</v>
      </c>
      <c r="BI6" s="33">
        <f>+BISIESTO!BI6/366*365</f>
        <v>720.00369430000001</v>
      </c>
    </row>
    <row r="7" spans="1:61">
      <c r="A7"/>
      <c r="B7"/>
      <c r="C7"/>
      <c r="AN7" s="101">
        <v>5</v>
      </c>
      <c r="AO7" s="102">
        <f>+BISIESTO!AO7/366*365</f>
        <v>8425.2098074707919</v>
      </c>
      <c r="AP7" s="102">
        <f>+BISIESTO!AP7/366*365</f>
        <v>3562.6131314793488</v>
      </c>
      <c r="AQ7" s="102">
        <f>+BISIESTO!AQ7/366*365</f>
        <v>2517.6896494981079</v>
      </c>
      <c r="AR7" s="102">
        <f>+BISIESTO!AR7/366*365</f>
        <v>2279.0850748724702</v>
      </c>
      <c r="AS7" s="102">
        <f>+BISIESTO!AS7/366*365</f>
        <v>2412.3475506950422</v>
      </c>
      <c r="AT7" s="102">
        <f>+BISIESTO!AT7/366*365</f>
        <v>2018.4948893570759</v>
      </c>
      <c r="AU7" s="102">
        <f>+BISIESTO!AU7/366*365</f>
        <v>1723.1053933536014</v>
      </c>
      <c r="AV7" s="101">
        <v>5</v>
      </c>
      <c r="AW7" s="102">
        <f>+BISIESTO!AW7/366*365</f>
        <v>6516.373210465691</v>
      </c>
      <c r="AX7" s="102">
        <f>+BISIESTO!AX7/366*365</f>
        <v>3348.691788711536</v>
      </c>
      <c r="AY7" s="102">
        <f>+BISIESTO!AY7/366*365</f>
        <v>2460.0954418298502</v>
      </c>
      <c r="AZ7" s="102">
        <f>+BISIESTO!AZ7/366*365</f>
        <v>2279.0850748724702</v>
      </c>
      <c r="BA7" s="102">
        <f>+BISIESTO!BA7/366*365</f>
        <v>2412.3475506950422</v>
      </c>
      <c r="BB7" s="102">
        <f>+BISIESTO!BB7/366*365</f>
        <v>2018.4948893570759</v>
      </c>
      <c r="BC7" s="102">
        <f>+BISIESTO!BC7/366*365</f>
        <v>1723.1053933536014</v>
      </c>
      <c r="BG7" s="110">
        <v>5</v>
      </c>
      <c r="BH7" s="33">
        <f>+BISIESTO!BH7/366*365</f>
        <v>312.15644030000004</v>
      </c>
      <c r="BI7" s="33">
        <f>+BISIESTO!BI7/366*365</f>
        <v>720.00369430000001</v>
      </c>
    </row>
    <row r="8" spans="1:61">
      <c r="AN8" s="101">
        <v>6</v>
      </c>
      <c r="AO8" s="102">
        <f>+BISIESTO!AO8/366*365</f>
        <v>8425.2098074707919</v>
      </c>
      <c r="AP8" s="102">
        <f>+BISIESTO!AP8/366*365</f>
        <v>3562.6131314793488</v>
      </c>
      <c r="AQ8" s="102">
        <f>+BISIESTO!AQ8/366*365</f>
        <v>2517.6896494981079</v>
      </c>
      <c r="AR8" s="102">
        <f>+BISIESTO!AR8/366*365</f>
        <v>2279.0850748724702</v>
      </c>
      <c r="AS8" s="102">
        <f>+BISIESTO!AS8/366*365</f>
        <v>2412.3475506950422</v>
      </c>
      <c r="AT8" s="102">
        <f>+BISIESTO!AT8/366*365</f>
        <v>2018.4948893570759</v>
      </c>
      <c r="AU8" s="102">
        <f>+BISIESTO!AU8/366*365</f>
        <v>1723.1053933536014</v>
      </c>
      <c r="AV8" s="101">
        <v>6</v>
      </c>
      <c r="AW8" s="102">
        <f>+BISIESTO!AW8/366*365</f>
        <v>6516.373210465691</v>
      </c>
      <c r="AX8" s="102">
        <f>+BISIESTO!AX8/366*365</f>
        <v>3348.691788711536</v>
      </c>
      <c r="AY8" s="102">
        <f>+BISIESTO!AY8/366*365</f>
        <v>2460.0954418298502</v>
      </c>
      <c r="AZ8" s="102">
        <f>+BISIESTO!AZ8/366*365</f>
        <v>2279.0850748724702</v>
      </c>
      <c r="BA8" s="102">
        <f>+BISIESTO!BA8/366*365</f>
        <v>2412.3475506950422</v>
      </c>
      <c r="BB8" s="102">
        <f>+BISIESTO!BB8/366*365</f>
        <v>2018.4948893570759</v>
      </c>
      <c r="BC8" s="102">
        <f>+BISIESTO!BC8/366*365</f>
        <v>1723.1053933536014</v>
      </c>
      <c r="BG8" s="110">
        <v>6</v>
      </c>
      <c r="BH8" s="33">
        <f>+BISIESTO!BH8/366*365</f>
        <v>312.15644030000004</v>
      </c>
      <c r="BI8" s="33">
        <f>+BISIESTO!BI8/366*365</f>
        <v>720.00369430000001</v>
      </c>
    </row>
    <row r="9" spans="1:61">
      <c r="AN9" s="101">
        <v>7</v>
      </c>
      <c r="AO9" s="102">
        <f>+BISIESTO!AO9/366*365</f>
        <v>8425.2098074707919</v>
      </c>
      <c r="AP9" s="102">
        <f>+BISIESTO!AP9/366*365</f>
        <v>3562.6131314793488</v>
      </c>
      <c r="AQ9" s="102">
        <f>+BISIESTO!AQ9/366*365</f>
        <v>2517.6896494981079</v>
      </c>
      <c r="AR9" s="102">
        <f>+BISIESTO!AR9/366*365</f>
        <v>2279.0850748724702</v>
      </c>
      <c r="AS9" s="102">
        <f>+BISIESTO!AS9/366*365</f>
        <v>2412.3475506950422</v>
      </c>
      <c r="AT9" s="102">
        <f>+BISIESTO!AT9/366*365</f>
        <v>2018.4948893570759</v>
      </c>
      <c r="AU9" s="102">
        <f>+BISIESTO!AU9/366*365</f>
        <v>1723.1053933536014</v>
      </c>
      <c r="AV9" s="101">
        <v>7</v>
      </c>
      <c r="AW9" s="102">
        <f>+BISIESTO!AW9/366*365</f>
        <v>6516.373210465691</v>
      </c>
      <c r="AX9" s="102">
        <f>+BISIESTO!AX9/366*365</f>
        <v>3348.691788711536</v>
      </c>
      <c r="AY9" s="102">
        <f>+BISIESTO!AY9/366*365</f>
        <v>2460.0954418298502</v>
      </c>
      <c r="AZ9" s="102">
        <f>+BISIESTO!AZ9/366*365</f>
        <v>2279.0850748724702</v>
      </c>
      <c r="BA9" s="102">
        <f>+BISIESTO!BA9/366*365</f>
        <v>2412.3475506950422</v>
      </c>
      <c r="BB9" s="102">
        <f>+BISIESTO!BB9/366*365</f>
        <v>2018.4948893570759</v>
      </c>
      <c r="BC9" s="102">
        <f>+BISIESTO!BC9/366*365</f>
        <v>1723.1053933536014</v>
      </c>
      <c r="BG9" s="110">
        <v>7</v>
      </c>
      <c r="BH9" s="33">
        <f>+BISIESTO!BH9/366*365</f>
        <v>312.15644030000004</v>
      </c>
      <c r="BI9" s="33">
        <f>+BISIESTO!BI9/366*365</f>
        <v>720.00369430000001</v>
      </c>
    </row>
    <row r="10" spans="1:61">
      <c r="A10"/>
      <c r="B10"/>
      <c r="AN10" s="101">
        <v>8</v>
      </c>
      <c r="AO10" s="102">
        <f>+BISIESTO!AO10/366*365</f>
        <v>8425.2098074707919</v>
      </c>
      <c r="AP10" s="102">
        <f>+BISIESTO!AP10/366*365</f>
        <v>3562.6131314793488</v>
      </c>
      <c r="AQ10" s="102">
        <f>+BISIESTO!AQ10/366*365</f>
        <v>2517.6896494981079</v>
      </c>
      <c r="AR10" s="102">
        <f>+BISIESTO!AR10/366*365</f>
        <v>2279.0850748724702</v>
      </c>
      <c r="AS10" s="102">
        <f>+BISIESTO!AS10/366*365</f>
        <v>2412.3475506950422</v>
      </c>
      <c r="AT10" s="102">
        <f>+BISIESTO!AT10/366*365</f>
        <v>2018.4948893570759</v>
      </c>
      <c r="AU10" s="102">
        <f>+BISIESTO!AU10/366*365</f>
        <v>1723.1053933536014</v>
      </c>
      <c r="AV10" s="101">
        <v>8</v>
      </c>
      <c r="AW10" s="102">
        <f>+BISIESTO!AW10/366*365</f>
        <v>6516.373210465691</v>
      </c>
      <c r="AX10" s="102">
        <f>+BISIESTO!AX10/366*365</f>
        <v>3348.691788711536</v>
      </c>
      <c r="AY10" s="102">
        <f>+BISIESTO!AY10/366*365</f>
        <v>2460.0954418298502</v>
      </c>
      <c r="AZ10" s="102">
        <f>+BISIESTO!AZ10/366*365</f>
        <v>2279.0850748724702</v>
      </c>
      <c r="BA10" s="102">
        <f>+BISIESTO!BA10/366*365</f>
        <v>2412.3475506950422</v>
      </c>
      <c r="BB10" s="102">
        <f>+BISIESTO!BB10/366*365</f>
        <v>2018.4948893570759</v>
      </c>
      <c r="BC10" s="102">
        <f>+BISIESTO!BC10/366*365</f>
        <v>1723.1053933536014</v>
      </c>
      <c r="BG10" s="110">
        <v>8</v>
      </c>
      <c r="BH10" s="33">
        <f>+BISIESTO!BH10/366*365</f>
        <v>312.15644030000004</v>
      </c>
      <c r="BI10" s="33">
        <f>+BISIESTO!BI10/366*365</f>
        <v>720.00369430000001</v>
      </c>
    </row>
    <row r="11" spans="1:61">
      <c r="A11"/>
      <c r="B11"/>
      <c r="AN11" s="101">
        <v>9</v>
      </c>
      <c r="AO11" s="102">
        <f>+BISIESTO!AO11/366*365</f>
        <v>8425.2098074707919</v>
      </c>
      <c r="AP11" s="102">
        <f>+BISIESTO!AP11/366*365</f>
        <v>3562.6131314793488</v>
      </c>
      <c r="AQ11" s="102">
        <f>+BISIESTO!AQ11/366*365</f>
        <v>2517.6896494981079</v>
      </c>
      <c r="AR11" s="102">
        <f>+BISIESTO!AR11/366*365</f>
        <v>2279.0850748724702</v>
      </c>
      <c r="AS11" s="102">
        <f>+BISIESTO!AS11/366*365</f>
        <v>2412.3475506950422</v>
      </c>
      <c r="AT11" s="102">
        <f>+BISIESTO!AT11/366*365</f>
        <v>2018.4948893570759</v>
      </c>
      <c r="AU11" s="102">
        <f>+BISIESTO!AU11/366*365</f>
        <v>1723.1053933536014</v>
      </c>
      <c r="AV11" s="101">
        <v>9</v>
      </c>
      <c r="AW11" s="102">
        <f>+BISIESTO!AW11/366*365</f>
        <v>6516.373210465691</v>
      </c>
      <c r="AX11" s="102">
        <f>+BISIESTO!AX11/366*365</f>
        <v>3348.691788711536</v>
      </c>
      <c r="AY11" s="102">
        <f>+BISIESTO!AY11/366*365</f>
        <v>2460.0954418298502</v>
      </c>
      <c r="AZ11" s="102">
        <f>+BISIESTO!AZ11/366*365</f>
        <v>2279.0850748724702</v>
      </c>
      <c r="BA11" s="102">
        <f>+BISIESTO!BA11/366*365</f>
        <v>2412.3475506950422</v>
      </c>
      <c r="BB11" s="102">
        <f>+BISIESTO!BB11/366*365</f>
        <v>2018.4948893570759</v>
      </c>
      <c r="BC11" s="102">
        <f>+BISIESTO!BC11/366*365</f>
        <v>1723.1053933536014</v>
      </c>
      <c r="BG11" s="110">
        <v>9</v>
      </c>
      <c r="BH11" s="33">
        <f>+BISIESTO!BH11/366*365</f>
        <v>312.15644030000004</v>
      </c>
      <c r="BI11" s="33">
        <f>+BISIESTO!BI11/366*365</f>
        <v>720.00369430000001</v>
      </c>
    </row>
    <row r="12" spans="1:61">
      <c r="A12"/>
      <c r="B12"/>
      <c r="AN12" s="101">
        <v>10</v>
      </c>
      <c r="AO12" s="102">
        <f>+BISIESTO!AO12/366*365</f>
        <v>8425.2098074707919</v>
      </c>
      <c r="AP12" s="102">
        <f>+BISIESTO!AP12/366*365</f>
        <v>3562.6131314793488</v>
      </c>
      <c r="AQ12" s="102">
        <f>+BISIESTO!AQ12/366*365</f>
        <v>2517.6896494981079</v>
      </c>
      <c r="AR12" s="102">
        <f>+BISIESTO!AR12/366*365</f>
        <v>2279.0850748724702</v>
      </c>
      <c r="AS12" s="102">
        <f>+BISIESTO!AS12/366*365</f>
        <v>2412.3475506950422</v>
      </c>
      <c r="AT12" s="102">
        <f>+BISIESTO!AT12/366*365</f>
        <v>2018.4948893570759</v>
      </c>
      <c r="AU12" s="102">
        <f>+BISIESTO!AU12/366*365</f>
        <v>1723.1053933536014</v>
      </c>
      <c r="AV12" s="101">
        <v>10</v>
      </c>
      <c r="AW12" s="102">
        <f>+BISIESTO!AW12/366*365</f>
        <v>6516.373210465691</v>
      </c>
      <c r="AX12" s="102">
        <f>+BISIESTO!AX12/366*365</f>
        <v>3348.691788711536</v>
      </c>
      <c r="AY12" s="102">
        <f>+BISIESTO!AY12/366*365</f>
        <v>2460.0954418298502</v>
      </c>
      <c r="AZ12" s="102">
        <f>+BISIESTO!AZ12/366*365</f>
        <v>2279.0850748724702</v>
      </c>
      <c r="BA12" s="102">
        <f>+BISIESTO!BA12/366*365</f>
        <v>2412.3475506950422</v>
      </c>
      <c r="BB12" s="102">
        <f>+BISIESTO!BB12/366*365</f>
        <v>2018.4948893570759</v>
      </c>
      <c r="BC12" s="102">
        <f>+BISIESTO!BC12/366*365</f>
        <v>1723.1053933536014</v>
      </c>
      <c r="BG12" s="110">
        <v>10</v>
      </c>
      <c r="BH12" s="33">
        <f>+BISIESTO!BH12/366*365</f>
        <v>312.15644030000004</v>
      </c>
      <c r="BI12" s="33">
        <f>+BISIESTO!BI12/366*365</f>
        <v>720.00369430000001</v>
      </c>
    </row>
    <row r="13" spans="1:61">
      <c r="A13" s="36" t="s">
        <v>69</v>
      </c>
      <c r="B13"/>
      <c r="AN13" s="101">
        <v>11</v>
      </c>
      <c r="AO13" s="102">
        <f>+BISIESTO!AO13/366*365</f>
        <v>8425.2098074707919</v>
      </c>
      <c r="AP13" s="102">
        <f>+BISIESTO!AP13/366*365</f>
        <v>3562.6131314793488</v>
      </c>
      <c r="AQ13" s="102">
        <f>+BISIESTO!AQ13/366*365</f>
        <v>2517.6896494981079</v>
      </c>
      <c r="AR13" s="102">
        <f>+BISIESTO!AR13/366*365</f>
        <v>2279.0850748724702</v>
      </c>
      <c r="AS13" s="102">
        <f>+BISIESTO!AS13/366*365</f>
        <v>2412.3475506950422</v>
      </c>
      <c r="AT13" s="102">
        <f>+BISIESTO!AT13/366*365</f>
        <v>2018.4948893570759</v>
      </c>
      <c r="AU13" s="102">
        <f>+BISIESTO!AU13/366*365</f>
        <v>1723.1053933536014</v>
      </c>
      <c r="AV13" s="101">
        <v>11</v>
      </c>
      <c r="AW13" s="102">
        <f>+BISIESTO!AW13/366*365</f>
        <v>6516.373210465691</v>
      </c>
      <c r="AX13" s="102">
        <f>+BISIESTO!AX13/366*365</f>
        <v>3348.691788711536</v>
      </c>
      <c r="AY13" s="102">
        <f>+BISIESTO!AY13/366*365</f>
        <v>2460.0954418298502</v>
      </c>
      <c r="AZ13" s="102">
        <f>+BISIESTO!AZ13/366*365</f>
        <v>2279.0850748724702</v>
      </c>
      <c r="BA13" s="102">
        <f>+BISIESTO!BA13/366*365</f>
        <v>2412.3475506950422</v>
      </c>
      <c r="BB13" s="102">
        <f>+BISIESTO!BB13/366*365</f>
        <v>2018.4948893570759</v>
      </c>
      <c r="BC13" s="102">
        <f>+BISIESTO!BC13/366*365</f>
        <v>1723.1053933536014</v>
      </c>
      <c r="BG13" s="110">
        <v>11</v>
      </c>
      <c r="BH13" s="33">
        <f>+BISIESTO!BH13/366*365</f>
        <v>312.15644030000004</v>
      </c>
      <c r="BI13" s="33">
        <f>+BISIESTO!BI13/366*365</f>
        <v>720.00369430000001</v>
      </c>
    </row>
    <row r="14" spans="1:61">
      <c r="A14" s="36" t="s">
        <v>70</v>
      </c>
      <c r="B14"/>
      <c r="AN14" s="101">
        <v>12</v>
      </c>
      <c r="AO14" s="102">
        <f>+BISIESTO!AO14/366*365</f>
        <v>8425.2098074707919</v>
      </c>
      <c r="AP14" s="102">
        <f>+BISIESTO!AP14/366*365</f>
        <v>3562.6131314793488</v>
      </c>
      <c r="AQ14" s="102">
        <f>+BISIESTO!AQ14/366*365</f>
        <v>2517.6896494981079</v>
      </c>
      <c r="AR14" s="102">
        <f>+BISIESTO!AR14/366*365</f>
        <v>2279.0850748724702</v>
      </c>
      <c r="AS14" s="102">
        <f>+BISIESTO!AS14/366*365</f>
        <v>2412.3475506950422</v>
      </c>
      <c r="AT14" s="102">
        <f>+BISIESTO!AT14/366*365</f>
        <v>2018.4948893570759</v>
      </c>
      <c r="AU14" s="102">
        <f>+BISIESTO!AU14/366*365</f>
        <v>1723.1053933536014</v>
      </c>
      <c r="AV14" s="101">
        <v>12</v>
      </c>
      <c r="AW14" s="102">
        <f>+BISIESTO!AW14/366*365</f>
        <v>6516.373210465691</v>
      </c>
      <c r="AX14" s="102">
        <f>+BISIESTO!AX14/366*365</f>
        <v>3348.691788711536</v>
      </c>
      <c r="AY14" s="102">
        <f>+BISIESTO!AY14/366*365</f>
        <v>2460.0954418298502</v>
      </c>
      <c r="AZ14" s="102">
        <f>+BISIESTO!AZ14/366*365</f>
        <v>2279.0850748724702</v>
      </c>
      <c r="BA14" s="102">
        <f>+BISIESTO!BA14/366*365</f>
        <v>2412.3475506950422</v>
      </c>
      <c r="BB14" s="102">
        <f>+BISIESTO!BB14/366*365</f>
        <v>2018.4948893570759</v>
      </c>
      <c r="BC14" s="102">
        <f>+BISIESTO!BC14/366*365</f>
        <v>1723.1053933536014</v>
      </c>
      <c r="BG14" s="110">
        <v>12</v>
      </c>
      <c r="BH14" s="33">
        <f>+BISIESTO!BH14/366*365</f>
        <v>312.15644030000004</v>
      </c>
      <c r="BI14" s="33">
        <f>+BISIESTO!BI14/366*365</f>
        <v>720.00369430000001</v>
      </c>
    </row>
    <row r="15" spans="1:61">
      <c r="A15" s="36" t="s">
        <v>71</v>
      </c>
      <c r="B15"/>
      <c r="AN15" s="101">
        <v>13</v>
      </c>
      <c r="AO15" s="102">
        <f>+BISIESTO!AO15/366*365</f>
        <v>8425.2098074707919</v>
      </c>
      <c r="AP15" s="102">
        <f>+BISIESTO!AP15/366*365</f>
        <v>3562.6131314793488</v>
      </c>
      <c r="AQ15" s="102">
        <f>+BISIESTO!AQ15/366*365</f>
        <v>2517.6896494981079</v>
      </c>
      <c r="AR15" s="102">
        <f>+BISIESTO!AR15/366*365</f>
        <v>2279.0850748724702</v>
      </c>
      <c r="AS15" s="102">
        <f>+BISIESTO!AS15/366*365</f>
        <v>2412.3475506950422</v>
      </c>
      <c r="AT15" s="102">
        <f>+BISIESTO!AT15/366*365</f>
        <v>2018.4948893570759</v>
      </c>
      <c r="AU15" s="102">
        <f>+BISIESTO!AU15/366*365</f>
        <v>1723.1053933536014</v>
      </c>
      <c r="AV15" s="101">
        <v>13</v>
      </c>
      <c r="AW15" s="102">
        <f>+BISIESTO!AW15/366*365</f>
        <v>6516.373210465691</v>
      </c>
      <c r="AX15" s="102">
        <f>+BISIESTO!AX15/366*365</f>
        <v>3348.691788711536</v>
      </c>
      <c r="AY15" s="102">
        <f>+BISIESTO!AY15/366*365</f>
        <v>2460.0954418298502</v>
      </c>
      <c r="AZ15" s="102">
        <f>+BISIESTO!AZ15/366*365</f>
        <v>2279.0850748724702</v>
      </c>
      <c r="BA15" s="102">
        <f>+BISIESTO!BA15/366*365</f>
        <v>2412.3475506950422</v>
      </c>
      <c r="BB15" s="102">
        <f>+BISIESTO!BB15/366*365</f>
        <v>2018.4948893570759</v>
      </c>
      <c r="BC15" s="102">
        <f>+BISIESTO!BC15/366*365</f>
        <v>1723.1053933536014</v>
      </c>
      <c r="BG15" s="110">
        <v>13</v>
      </c>
      <c r="BH15" s="33">
        <f>+BISIESTO!BH15/366*365</f>
        <v>312.15644030000004</v>
      </c>
      <c r="BI15" s="33">
        <f>+BISIESTO!BI15/366*365</f>
        <v>720.00369430000001</v>
      </c>
    </row>
    <row r="16" spans="1:61">
      <c r="A16" s="36" t="s">
        <v>72</v>
      </c>
      <c r="AN16" s="101">
        <v>14</v>
      </c>
      <c r="AO16" s="102">
        <f>+BISIESTO!AO16/366*365</f>
        <v>8425.2098074707919</v>
      </c>
      <c r="AP16" s="102">
        <f>+BISIESTO!AP16/366*365</f>
        <v>3562.6131314793488</v>
      </c>
      <c r="AQ16" s="102">
        <f>+BISIESTO!AQ16/366*365</f>
        <v>2517.6896494981079</v>
      </c>
      <c r="AR16" s="102">
        <f>+BISIESTO!AR16/366*365</f>
        <v>2279.0850748724702</v>
      </c>
      <c r="AS16" s="102">
        <f>+BISIESTO!AS16/366*365</f>
        <v>2412.3475506950422</v>
      </c>
      <c r="AT16" s="102">
        <f>+BISIESTO!AT16/366*365</f>
        <v>2018.4948893570759</v>
      </c>
      <c r="AU16" s="102">
        <f>+BISIESTO!AU16/366*365</f>
        <v>1723.1053933536014</v>
      </c>
      <c r="AV16" s="101">
        <v>14</v>
      </c>
      <c r="AW16" s="102">
        <f>+BISIESTO!AW16/366*365</f>
        <v>6516.373210465691</v>
      </c>
      <c r="AX16" s="102">
        <f>+BISIESTO!AX16/366*365</f>
        <v>3348.691788711536</v>
      </c>
      <c r="AY16" s="102">
        <f>+BISIESTO!AY16/366*365</f>
        <v>2460.0954418298502</v>
      </c>
      <c r="AZ16" s="102">
        <f>+BISIESTO!AZ16/366*365</f>
        <v>2279.0850748724702</v>
      </c>
      <c r="BA16" s="102">
        <f>+BISIESTO!BA16/366*365</f>
        <v>2412.3475506950422</v>
      </c>
      <c r="BB16" s="102">
        <f>+BISIESTO!BB16/366*365</f>
        <v>2018.4948893570759</v>
      </c>
      <c r="BC16" s="102">
        <f>+BISIESTO!BC16/366*365</f>
        <v>1723.1053933536014</v>
      </c>
      <c r="BG16" s="110">
        <v>14</v>
      </c>
      <c r="BH16" s="33">
        <f>+BISIESTO!BH16/366*365</f>
        <v>312.15644030000004</v>
      </c>
      <c r="BI16" s="33">
        <f>+BISIESTO!BI16/366*365</f>
        <v>720.00369430000001</v>
      </c>
    </row>
    <row r="17" spans="1:61">
      <c r="A17"/>
      <c r="B17"/>
      <c r="AN17" s="101">
        <v>15</v>
      </c>
      <c r="AO17" s="102">
        <f>+BISIESTO!AO17/366*365</f>
        <v>8425.2098074707919</v>
      </c>
      <c r="AP17" s="102">
        <f>+BISIESTO!AP17/366*365</f>
        <v>3562.6131314793488</v>
      </c>
      <c r="AQ17" s="102">
        <f>+BISIESTO!AQ17/366*365</f>
        <v>2517.6896494981079</v>
      </c>
      <c r="AR17" s="102">
        <f>+BISIESTO!AR17/366*365</f>
        <v>2279.0850748724702</v>
      </c>
      <c r="AS17" s="102">
        <f>+BISIESTO!AS17/366*365</f>
        <v>2412.3475506950422</v>
      </c>
      <c r="AT17" s="102">
        <f>+BISIESTO!AT17/366*365</f>
        <v>2018.4948893570759</v>
      </c>
      <c r="AU17" s="102">
        <f>+BISIESTO!AU17/366*365</f>
        <v>1723.1053933536014</v>
      </c>
      <c r="AV17" s="101">
        <v>15</v>
      </c>
      <c r="AW17" s="102">
        <f>+BISIESTO!AW17/366*365</f>
        <v>6516.373210465691</v>
      </c>
      <c r="AX17" s="102">
        <f>+BISIESTO!AX17/366*365</f>
        <v>3348.691788711536</v>
      </c>
      <c r="AY17" s="102">
        <f>+BISIESTO!AY17/366*365</f>
        <v>2460.0954418298502</v>
      </c>
      <c r="AZ17" s="102">
        <f>+BISIESTO!AZ17/366*365</f>
        <v>2279.0850748724702</v>
      </c>
      <c r="BA17" s="102">
        <f>+BISIESTO!BA17/366*365</f>
        <v>2412.3475506950422</v>
      </c>
      <c r="BB17" s="102">
        <f>+BISIESTO!BB17/366*365</f>
        <v>2018.4948893570759</v>
      </c>
      <c r="BC17" s="102">
        <f>+BISIESTO!BC17/366*365</f>
        <v>1723.1053933536014</v>
      </c>
      <c r="BG17" s="110">
        <v>15</v>
      </c>
      <c r="BH17" s="33">
        <f>+BISIESTO!BH17/366*365</f>
        <v>312.15644030000004</v>
      </c>
      <c r="BI17" s="33">
        <f>+BISIESTO!BI17/366*365</f>
        <v>720.00369430000001</v>
      </c>
    </row>
    <row r="18" spans="1:61">
      <c r="A18"/>
      <c r="B18"/>
      <c r="AM18" s="28"/>
      <c r="AN18" s="101">
        <v>16</v>
      </c>
      <c r="AO18" s="102">
        <f>+BISIESTO!AO18/366*365</f>
        <v>8425.2098074707919</v>
      </c>
      <c r="AP18" s="102">
        <f>+BISIESTO!AP18/366*365</f>
        <v>3562.6131314793488</v>
      </c>
      <c r="AQ18" s="102">
        <f>+BISIESTO!AQ18/366*365</f>
        <v>2517.6896494981079</v>
      </c>
      <c r="AR18" s="102">
        <f>+BISIESTO!AR18/366*365</f>
        <v>2279.0850748724702</v>
      </c>
      <c r="AS18" s="102">
        <f>+BISIESTO!AS18/366*365</f>
        <v>2412.3475506950422</v>
      </c>
      <c r="AT18" s="102">
        <f>+BISIESTO!AT18/366*365</f>
        <v>2018.4948893570759</v>
      </c>
      <c r="AU18" s="102">
        <f>+BISIESTO!AU18/366*365</f>
        <v>1723.1053933536014</v>
      </c>
      <c r="AV18" s="101">
        <v>16</v>
      </c>
      <c r="AW18" s="102">
        <f>+BISIESTO!AW18/366*365</f>
        <v>6516.373210465691</v>
      </c>
      <c r="AX18" s="102">
        <f>+BISIESTO!AX18/366*365</f>
        <v>3348.691788711536</v>
      </c>
      <c r="AY18" s="102">
        <f>+BISIESTO!AY18/366*365</f>
        <v>2460.0954418298502</v>
      </c>
      <c r="AZ18" s="102">
        <f>+BISIESTO!AZ18/366*365</f>
        <v>2279.0850748724702</v>
      </c>
      <c r="BA18" s="102">
        <f>+BISIESTO!BA18/366*365</f>
        <v>2412.3475506950422</v>
      </c>
      <c r="BB18" s="102">
        <f>+BISIESTO!BB18/366*365</f>
        <v>2018.4948893570759</v>
      </c>
      <c r="BC18" s="102">
        <f>+BISIESTO!BC18/366*365</f>
        <v>1723.1053933536014</v>
      </c>
      <c r="BF18" s="28"/>
      <c r="BG18" s="110">
        <v>16</v>
      </c>
      <c r="BH18" s="33">
        <f>+BISIESTO!BH18/366*365</f>
        <v>312.15644030000004</v>
      </c>
      <c r="BI18" s="33">
        <f>+BISIESTO!BI18/366*365</f>
        <v>720.00369430000001</v>
      </c>
    </row>
    <row r="19" spans="1:61">
      <c r="A19"/>
      <c r="B19"/>
      <c r="AN19" s="101">
        <v>17</v>
      </c>
      <c r="AO19" s="102">
        <f>+BISIESTO!AO19/366*365</f>
        <v>8425.2098074707919</v>
      </c>
      <c r="AP19" s="102">
        <f>+BISIESTO!AP19/366*365</f>
        <v>3562.6131314793488</v>
      </c>
      <c r="AQ19" s="102">
        <f>+BISIESTO!AQ19/366*365</f>
        <v>2517.6896494981079</v>
      </c>
      <c r="AR19" s="102">
        <f>+BISIESTO!AR19/366*365</f>
        <v>2279.0850748724702</v>
      </c>
      <c r="AS19" s="102">
        <f>+BISIESTO!AS19/366*365</f>
        <v>2412.3475506950422</v>
      </c>
      <c r="AT19" s="102">
        <f>+BISIESTO!AT19/366*365</f>
        <v>2018.4948893570759</v>
      </c>
      <c r="AU19" s="102">
        <f>+BISIESTO!AU19/366*365</f>
        <v>1723.1053933536014</v>
      </c>
      <c r="AV19" s="101">
        <v>17</v>
      </c>
      <c r="AW19" s="102">
        <f>+BISIESTO!AW19/366*365</f>
        <v>6516.373210465691</v>
      </c>
      <c r="AX19" s="102">
        <f>+BISIESTO!AX19/366*365</f>
        <v>3348.691788711536</v>
      </c>
      <c r="AY19" s="102">
        <f>+BISIESTO!AY19/366*365</f>
        <v>2460.0954418298502</v>
      </c>
      <c r="AZ19" s="102">
        <f>+BISIESTO!AZ19/366*365</f>
        <v>2279.0850748724702</v>
      </c>
      <c r="BA19" s="102">
        <f>+BISIESTO!BA19/366*365</f>
        <v>2412.3475506950422</v>
      </c>
      <c r="BB19" s="102">
        <f>+BISIESTO!BB19/366*365</f>
        <v>2018.4948893570759</v>
      </c>
      <c r="BC19" s="102">
        <f>+BISIESTO!BC19/366*365</f>
        <v>1723.1053933536014</v>
      </c>
      <c r="BG19" s="110">
        <v>17</v>
      </c>
      <c r="BH19" s="33">
        <f>+BISIESTO!BH19/366*365</f>
        <v>312.15644030000004</v>
      </c>
      <c r="BI19" s="33">
        <f>+BISIESTO!BI19/366*365</f>
        <v>720.00369430000001</v>
      </c>
    </row>
    <row r="20" spans="1:61">
      <c r="A20"/>
      <c r="B20"/>
      <c r="AN20" s="101">
        <v>18</v>
      </c>
      <c r="AO20" s="102">
        <f>+BISIESTO!AO20/366*365</f>
        <v>8606.220174428172</v>
      </c>
      <c r="AP20" s="102">
        <f>+BISIESTO!AP20/366*365</f>
        <v>3603.7518512423894</v>
      </c>
      <c r="AQ20" s="102">
        <f>+BISIESTO!AQ20/366*365</f>
        <v>2542.3728813559328</v>
      </c>
      <c r="AR20" s="102">
        <f>+BISIESTO!AR20/366*365</f>
        <v>2320.2237946355117</v>
      </c>
      <c r="AS20" s="102">
        <f>+BISIESTO!AS20/366*365</f>
        <v>2461.5791333622878</v>
      </c>
      <c r="AT20" s="102">
        <f>+BISIESTO!AT20/366*365</f>
        <v>2067.726472024322</v>
      </c>
      <c r="AU20" s="102">
        <f>+BISIESTO!AU20/366*365</f>
        <v>1723.1053933536014</v>
      </c>
      <c r="AV20" s="101">
        <v>18</v>
      </c>
      <c r="AW20" s="102">
        <f>+BISIESTO!AW20/366*365</f>
        <v>6565.7396741813391</v>
      </c>
      <c r="AX20" s="102">
        <f>+BISIESTO!AX20/366*365</f>
        <v>3389.8305084745762</v>
      </c>
      <c r="AY20" s="102">
        <f>+BISIESTO!AY20/366*365</f>
        <v>2525.9173934507176</v>
      </c>
      <c r="AZ20" s="102">
        <f>+BISIESTO!AZ20/366*365</f>
        <v>2320.2237946355117</v>
      </c>
      <c r="BA20" s="102">
        <f>+BISIESTO!BA20/366*365</f>
        <v>2461.5791333622878</v>
      </c>
      <c r="BB20" s="102">
        <f>+BISIESTO!BB20/366*365</f>
        <v>2067.726472024322</v>
      </c>
      <c r="BC20" s="102">
        <f>+BISIESTO!BC20/366*365</f>
        <v>1723.1053933536014</v>
      </c>
      <c r="BG20" s="110">
        <v>18</v>
      </c>
      <c r="BH20" s="33">
        <f>+BISIESTO!BH20/366*365</f>
        <v>312.15644030000004</v>
      </c>
      <c r="BI20" s="33">
        <f>+BISIESTO!BI20/366*365</f>
        <v>720.00369430000001</v>
      </c>
    </row>
    <row r="21" spans="1:61">
      <c r="A21"/>
      <c r="B21"/>
      <c r="AN21" s="101">
        <v>19</v>
      </c>
      <c r="AO21" s="102">
        <f>+BISIESTO!AO21/366*365</f>
        <v>8606.220174428172</v>
      </c>
      <c r="AP21" s="102">
        <f>+BISIESTO!AP21/366*365</f>
        <v>3603.7518512423894</v>
      </c>
      <c r="AQ21" s="102">
        <f>+BISIESTO!AQ21/366*365</f>
        <v>2542.3728813559328</v>
      </c>
      <c r="AR21" s="102">
        <f>+BISIESTO!AR21/366*365</f>
        <v>2320.2237946355117</v>
      </c>
      <c r="AS21" s="102">
        <f>+BISIESTO!AS21/366*365</f>
        <v>2461.5791333622878</v>
      </c>
      <c r="AT21" s="102">
        <f>+BISIESTO!AT21/366*365</f>
        <v>2067.726472024322</v>
      </c>
      <c r="AU21" s="102">
        <f>+BISIESTO!AU21/366*365</f>
        <v>1723.1053933536014</v>
      </c>
      <c r="AV21" s="101">
        <v>19</v>
      </c>
      <c r="AW21" s="102">
        <f>+BISIESTO!AW21/366*365</f>
        <v>6565.7396741813391</v>
      </c>
      <c r="AX21" s="102">
        <f>+BISIESTO!AX21/366*365</f>
        <v>3389.8305084745762</v>
      </c>
      <c r="AY21" s="102">
        <f>+BISIESTO!AY21/366*365</f>
        <v>2525.9173934507176</v>
      </c>
      <c r="AZ21" s="102">
        <f>+BISIESTO!AZ21/366*365</f>
        <v>2320.2237946355117</v>
      </c>
      <c r="BA21" s="102">
        <f>+BISIESTO!BA21/366*365</f>
        <v>2461.5791333622878</v>
      </c>
      <c r="BB21" s="102">
        <f>+BISIESTO!BB21/366*365</f>
        <v>2067.726472024322</v>
      </c>
      <c r="BC21" s="102">
        <f>+BISIESTO!BC21/366*365</f>
        <v>1723.1053933536014</v>
      </c>
      <c r="BG21" s="110">
        <v>19</v>
      </c>
      <c r="BH21" s="33">
        <f>+BISIESTO!BH21/366*365</f>
        <v>329.80814379999998</v>
      </c>
      <c r="BI21" s="33">
        <f>+BISIESTO!BI21/366*365</f>
        <v>749.73287909999999</v>
      </c>
    </row>
    <row r="22" spans="1:61">
      <c r="A22"/>
      <c r="B22"/>
      <c r="AM22" s="28"/>
      <c r="AN22" s="101">
        <v>20</v>
      </c>
      <c r="AO22" s="102">
        <f>+BISIESTO!AO22/366*365</f>
        <v>8606.220174428172</v>
      </c>
      <c r="AP22" s="102">
        <f>+BISIESTO!AP22/366*365</f>
        <v>3603.7518512423894</v>
      </c>
      <c r="AQ22" s="102">
        <f>+BISIESTO!AQ22/366*365</f>
        <v>2542.3728813559328</v>
      </c>
      <c r="AR22" s="102">
        <f>+BISIESTO!AR22/366*365</f>
        <v>2320.2237946355117</v>
      </c>
      <c r="AS22" s="102">
        <f>+BISIESTO!AS22/366*365</f>
        <v>2461.5791333622878</v>
      </c>
      <c r="AT22" s="102">
        <f>+BISIESTO!AT22/366*365</f>
        <v>2067.726472024322</v>
      </c>
      <c r="AU22" s="102">
        <f>+BISIESTO!AU22/366*365</f>
        <v>1723.1053933536014</v>
      </c>
      <c r="AV22" s="101">
        <v>20</v>
      </c>
      <c r="AW22" s="102">
        <f>+BISIESTO!AW22/366*365</f>
        <v>6565.7396741813391</v>
      </c>
      <c r="AX22" s="102">
        <f>+BISIESTO!AX22/366*365</f>
        <v>3389.8305084745762</v>
      </c>
      <c r="AY22" s="102">
        <f>+BISIESTO!AY22/366*365</f>
        <v>2525.9173934507176</v>
      </c>
      <c r="AZ22" s="102">
        <f>+BISIESTO!AZ22/366*365</f>
        <v>2320.2237946355117</v>
      </c>
      <c r="BA22" s="102">
        <f>+BISIESTO!BA22/366*365</f>
        <v>2461.5791333622878</v>
      </c>
      <c r="BB22" s="102">
        <f>+BISIESTO!BB22/366*365</f>
        <v>2067.726472024322</v>
      </c>
      <c r="BC22" s="102">
        <f>+BISIESTO!BC22/366*365</f>
        <v>1723.1053933536014</v>
      </c>
      <c r="BF22" s="28"/>
      <c r="BG22" s="110">
        <v>20</v>
      </c>
      <c r="BH22" s="33">
        <f>+BISIESTO!BH22/366*365</f>
        <v>329.80814379999998</v>
      </c>
      <c r="BI22" s="33">
        <f>+BISIESTO!BI22/366*365</f>
        <v>779.46206380000001</v>
      </c>
    </row>
    <row r="23" spans="1:61">
      <c r="A23"/>
      <c r="B23"/>
      <c r="AN23" s="101">
        <v>21</v>
      </c>
      <c r="AO23" s="102">
        <f>+BISIESTO!AO23/366*365</f>
        <v>8606.220174428172</v>
      </c>
      <c r="AP23" s="102">
        <f>+BISIESTO!AP23/366*365</f>
        <v>3603.7518512423894</v>
      </c>
      <c r="AQ23" s="102">
        <f>+BISIESTO!AQ23/366*365</f>
        <v>2542.3728813559328</v>
      </c>
      <c r="AR23" s="102">
        <f>+BISIESTO!AR23/366*365</f>
        <v>2320.2237946355117</v>
      </c>
      <c r="AS23" s="102">
        <f>+BISIESTO!AS23/366*365</f>
        <v>2461.5791333622878</v>
      </c>
      <c r="AT23" s="102">
        <f>+BISIESTO!AT23/366*365</f>
        <v>2067.726472024322</v>
      </c>
      <c r="AU23" s="102">
        <f>+BISIESTO!AU23/366*365</f>
        <v>1723.1053933536014</v>
      </c>
      <c r="AV23" s="101">
        <v>21</v>
      </c>
      <c r="AW23" s="102">
        <f>+BISIESTO!AW23/366*365</f>
        <v>6565.7396741813391</v>
      </c>
      <c r="AX23" s="102">
        <f>+BISIESTO!AX23/366*365</f>
        <v>3389.8305084745762</v>
      </c>
      <c r="AY23" s="102">
        <f>+BISIESTO!AY23/366*365</f>
        <v>2525.9173934507176</v>
      </c>
      <c r="AZ23" s="102">
        <f>+BISIESTO!AZ23/366*365</f>
        <v>2320.2237946355117</v>
      </c>
      <c r="BA23" s="102">
        <f>+BISIESTO!BA23/366*365</f>
        <v>2461.5791333622878</v>
      </c>
      <c r="BB23" s="102">
        <f>+BISIESTO!BB23/366*365</f>
        <v>2067.726472024322</v>
      </c>
      <c r="BC23" s="102">
        <f>+BISIESTO!BC23/366*365</f>
        <v>1723.1053933536014</v>
      </c>
      <c r="BG23" s="110">
        <v>21</v>
      </c>
      <c r="BH23" s="33">
        <f>+BISIESTO!BH23/366*365</f>
        <v>329.80814379999998</v>
      </c>
      <c r="BI23" s="33">
        <f>+BISIESTO!BI23/366*365</f>
        <v>810.12028569999995</v>
      </c>
    </row>
    <row r="24" spans="1:61">
      <c r="AN24" s="101">
        <v>22</v>
      </c>
      <c r="AO24" s="102">
        <f>+BISIESTO!AO24/366*365</f>
        <v>8606.220174428172</v>
      </c>
      <c r="AP24" s="102">
        <f>+BISIESTO!AP24/366*365</f>
        <v>3603.7518512423894</v>
      </c>
      <c r="AQ24" s="102">
        <f>+BISIESTO!AQ24/366*365</f>
        <v>2542.3728813559328</v>
      </c>
      <c r="AR24" s="102">
        <f>+BISIESTO!AR24/366*365</f>
        <v>2320.2237946355117</v>
      </c>
      <c r="AS24" s="102">
        <f>+BISIESTO!AS24/366*365</f>
        <v>2461.5791333622878</v>
      </c>
      <c r="AT24" s="102">
        <f>+BISIESTO!AT24/366*365</f>
        <v>2067.726472024322</v>
      </c>
      <c r="AU24" s="102">
        <f>+BISIESTO!AU24/366*365</f>
        <v>1723.1053933536014</v>
      </c>
      <c r="AV24" s="101">
        <v>22</v>
      </c>
      <c r="AW24" s="102">
        <f>+BISIESTO!AW24/366*365</f>
        <v>6565.7396741813391</v>
      </c>
      <c r="AX24" s="102">
        <f>+BISIESTO!AX24/366*365</f>
        <v>3389.8305084745762</v>
      </c>
      <c r="AY24" s="102">
        <f>+BISIESTO!AY24/366*365</f>
        <v>2525.9173934507176</v>
      </c>
      <c r="AZ24" s="102">
        <f>+BISIESTO!AZ24/366*365</f>
        <v>2320.2237946355117</v>
      </c>
      <c r="BA24" s="102">
        <f>+BISIESTO!BA24/366*365</f>
        <v>2461.5791333622878</v>
      </c>
      <c r="BB24" s="102">
        <f>+BISIESTO!BB24/366*365</f>
        <v>2067.726472024322</v>
      </c>
      <c r="BC24" s="102">
        <f>+BISIESTO!BC24/366*365</f>
        <v>1723.1053933536014</v>
      </c>
      <c r="BG24" s="110">
        <v>22</v>
      </c>
      <c r="BH24" s="33">
        <f>+BISIESTO!BH24/366*365</f>
        <v>329.80814379999998</v>
      </c>
      <c r="BI24" s="33">
        <f>+BISIESTO!BI24/366*365</f>
        <v>839.84947050000005</v>
      </c>
    </row>
    <row r="25" spans="1:61">
      <c r="AN25" s="101">
        <v>23</v>
      </c>
      <c r="AO25" s="102">
        <f>+BISIESTO!AO25/366*365</f>
        <v>8606.220174428172</v>
      </c>
      <c r="AP25" s="102">
        <f>+BISIESTO!AP25/366*365</f>
        <v>3603.7518512423894</v>
      </c>
      <c r="AQ25" s="102">
        <f>+BISIESTO!AQ25/366*365</f>
        <v>2542.3728813559328</v>
      </c>
      <c r="AR25" s="102">
        <f>+BISIESTO!AR25/366*365</f>
        <v>2320.2237946355117</v>
      </c>
      <c r="AS25" s="102">
        <f>+BISIESTO!AS25/366*365</f>
        <v>2461.5791333622878</v>
      </c>
      <c r="AT25" s="102">
        <f>+BISIESTO!AT25/366*365</f>
        <v>2067.726472024322</v>
      </c>
      <c r="AU25" s="102">
        <f>+BISIESTO!AU25/366*365</f>
        <v>1723.1053933536014</v>
      </c>
      <c r="AV25" s="101">
        <v>23</v>
      </c>
      <c r="AW25" s="102">
        <f>+BISIESTO!AW25/366*365</f>
        <v>6565.7396741813391</v>
      </c>
      <c r="AX25" s="102">
        <f>+BISIESTO!AX25/366*365</f>
        <v>3389.8305084745762</v>
      </c>
      <c r="AY25" s="102">
        <f>+BISIESTO!AY25/366*365</f>
        <v>2525.9173934507176</v>
      </c>
      <c r="AZ25" s="102">
        <f>+BISIESTO!AZ25/366*365</f>
        <v>2320.2237946355117</v>
      </c>
      <c r="BA25" s="102">
        <f>+BISIESTO!BA25/366*365</f>
        <v>2461.5791333622878</v>
      </c>
      <c r="BB25" s="102">
        <f>+BISIESTO!BB25/366*365</f>
        <v>2067.726472024322</v>
      </c>
      <c r="BC25" s="102">
        <f>+BISIESTO!BC25/366*365</f>
        <v>1723.1053933536014</v>
      </c>
      <c r="BG25" s="110">
        <v>23</v>
      </c>
      <c r="BH25" s="33">
        <f>+BISIESTO!BH25/366*365</f>
        <v>329.80814379999998</v>
      </c>
      <c r="BI25" s="33">
        <f>+BISIESTO!BI25/366*365</f>
        <v>900.23687710000013</v>
      </c>
    </row>
    <row r="26" spans="1:61">
      <c r="AN26" s="101">
        <v>24</v>
      </c>
      <c r="AO26" s="102">
        <f>+BISIESTO!AO26/366*365</f>
        <v>8606.220174428172</v>
      </c>
      <c r="AP26" s="102">
        <f>+BISIESTO!AP26/366*365</f>
        <v>3603.7518512423894</v>
      </c>
      <c r="AQ26" s="102">
        <f>+BISIESTO!AQ26/366*365</f>
        <v>2542.3728813559328</v>
      </c>
      <c r="AR26" s="102">
        <f>+BISIESTO!AR26/366*365</f>
        <v>2320.2237946355117</v>
      </c>
      <c r="AS26" s="102">
        <f>+BISIESTO!AS26/366*365</f>
        <v>2461.5791333622878</v>
      </c>
      <c r="AT26" s="102">
        <f>+BISIESTO!AT26/366*365</f>
        <v>2067.726472024322</v>
      </c>
      <c r="AU26" s="102">
        <f>+BISIESTO!AU26/366*365</f>
        <v>1723.1053933536014</v>
      </c>
      <c r="AV26" s="101">
        <v>24</v>
      </c>
      <c r="AW26" s="102">
        <f>+BISIESTO!AW26/366*365</f>
        <v>6565.7396741813391</v>
      </c>
      <c r="AX26" s="102">
        <f>+BISIESTO!AX26/366*365</f>
        <v>3389.8305084745762</v>
      </c>
      <c r="AY26" s="102">
        <f>+BISIESTO!AY26/366*365</f>
        <v>2525.9173934507176</v>
      </c>
      <c r="AZ26" s="102">
        <f>+BISIESTO!AZ26/366*365</f>
        <v>2320.2237946355117</v>
      </c>
      <c r="BA26" s="102">
        <f>+BISIESTO!BA26/366*365</f>
        <v>2461.5791333622878</v>
      </c>
      <c r="BB26" s="102">
        <f>+BISIESTO!BB26/366*365</f>
        <v>2067.726472024322</v>
      </c>
      <c r="BC26" s="102">
        <f>+BISIESTO!BC26/366*365</f>
        <v>1723.1053933536014</v>
      </c>
      <c r="BF26" s="29"/>
      <c r="BG26" s="110">
        <v>24</v>
      </c>
      <c r="BH26" s="33">
        <f>+BISIESTO!BH26/366*365</f>
        <v>329.80814379999998</v>
      </c>
      <c r="BI26" s="33">
        <f>+BISIESTO!BI26/366*365</f>
        <v>959.69524669999998</v>
      </c>
    </row>
    <row r="27" spans="1:61">
      <c r="A27" s="15" t="s">
        <v>16</v>
      </c>
      <c r="AN27" s="101">
        <v>25</v>
      </c>
      <c r="AO27" s="102">
        <f>+BISIESTO!AO27/366*365</f>
        <v>8606.220174428172</v>
      </c>
      <c r="AP27" s="102">
        <f>+BISIESTO!AP27/366*365</f>
        <v>3603.7518512423894</v>
      </c>
      <c r="AQ27" s="102">
        <f>+BISIESTO!AQ27/366*365</f>
        <v>2542.3728813559328</v>
      </c>
      <c r="AR27" s="102">
        <f>+BISIESTO!AR27/366*365</f>
        <v>2320.2237946355117</v>
      </c>
      <c r="AS27" s="102">
        <f>+BISIESTO!AS27/366*365</f>
        <v>2461.5791333622878</v>
      </c>
      <c r="AT27" s="102">
        <f>+BISIESTO!AT27/366*365</f>
        <v>2067.726472024322</v>
      </c>
      <c r="AU27" s="102">
        <f>+BISIESTO!AU27/366*365</f>
        <v>1723.1053933536014</v>
      </c>
      <c r="AV27" s="101">
        <v>25</v>
      </c>
      <c r="AW27" s="102">
        <f>+BISIESTO!AW27/366*365</f>
        <v>6565.7396741813391</v>
      </c>
      <c r="AX27" s="102">
        <f>+BISIESTO!AX27/366*365</f>
        <v>3389.8305084745762</v>
      </c>
      <c r="AY27" s="102">
        <f>+BISIESTO!AY27/366*365</f>
        <v>2525.9173934507176</v>
      </c>
      <c r="AZ27" s="102">
        <f>+BISIESTO!AZ27/366*365</f>
        <v>2320.2237946355117</v>
      </c>
      <c r="BA27" s="102">
        <f>+BISIESTO!BA27/366*365</f>
        <v>2461.5791333622878</v>
      </c>
      <c r="BB27" s="102">
        <f>+BISIESTO!BB27/366*365</f>
        <v>2067.726472024322</v>
      </c>
      <c r="BC27" s="102">
        <f>+BISIESTO!BC27/366*365</f>
        <v>1723.1053933536014</v>
      </c>
      <c r="BG27" s="110">
        <v>25</v>
      </c>
      <c r="BH27" s="33">
        <f>+BISIESTO!BH27/366*365</f>
        <v>349.31792130000002</v>
      </c>
      <c r="BI27" s="33">
        <f>+BISIESTO!BI27/366*365</f>
        <v>1020.0826532999999</v>
      </c>
    </row>
    <row r="28" spans="1:61">
      <c r="A28" s="15" t="s">
        <v>17</v>
      </c>
      <c r="AM28" s="29"/>
      <c r="AN28" s="101">
        <v>26</v>
      </c>
      <c r="AO28" s="102">
        <f>+BISIESTO!AO28/366*365</f>
        <v>8630.9034062859973</v>
      </c>
      <c r="AP28" s="102">
        <f>+BISIESTO!AP28/366*365</f>
        <v>3751.8512423893371</v>
      </c>
      <c r="AQ28" s="102">
        <f>+BISIESTO!AQ28/366*365</f>
        <v>2756.2942241237456</v>
      </c>
      <c r="AR28" s="102">
        <f>+BISIESTO!AR28/366*365</f>
        <v>2451.8676978772423</v>
      </c>
      <c r="AS28" s="102">
        <f>+BISIESTO!AS28/366*365</f>
        <v>2530.503349096432</v>
      </c>
      <c r="AT28" s="102">
        <f>+BISIESTO!AT28/366*365</f>
        <v>2166.1896373588133</v>
      </c>
      <c r="AU28" s="102">
        <f>+BISIESTO!AU28/366*365</f>
        <v>1821.5685586880929</v>
      </c>
      <c r="AV28" s="101">
        <v>26</v>
      </c>
      <c r="AW28" s="102">
        <f>+BISIESTO!AW28/366*365</f>
        <v>7010.0378476221831</v>
      </c>
      <c r="AX28" s="102">
        <f>+BISIESTO!AX28/366*365</f>
        <v>3644.890571005431</v>
      </c>
      <c r="AY28" s="102">
        <f>+BISIESTO!AY28/366*365</f>
        <v>2772.7497120289618</v>
      </c>
      <c r="AZ28" s="102">
        <f>+BISIESTO!AZ28/366*365</f>
        <v>2451.8676978772423</v>
      </c>
      <c r="BA28" s="102">
        <f>+BISIESTO!BA28/366*365</f>
        <v>2530.503349096432</v>
      </c>
      <c r="BB28" s="102">
        <f>+BISIESTO!BB28/366*365</f>
        <v>2166.1896373588133</v>
      </c>
      <c r="BC28" s="102">
        <f>+BISIESTO!BC28/366*365</f>
        <v>1821.5685586880929</v>
      </c>
      <c r="BF28" s="29"/>
      <c r="BG28" s="110">
        <v>26</v>
      </c>
      <c r="BH28" s="33">
        <f>+BISIESTO!BH28/366*365</f>
        <v>390.19555040000006</v>
      </c>
      <c r="BI28" s="33">
        <f>+BISIESTO!BI28/366*365</f>
        <v>1079.5410228999999</v>
      </c>
    </row>
    <row r="29" spans="1:61">
      <c r="A29" s="15" t="s">
        <v>18</v>
      </c>
      <c r="AM29" s="29"/>
      <c r="AN29" s="101">
        <v>27</v>
      </c>
      <c r="AO29" s="102">
        <f>+BISIESTO!AO29/366*365</f>
        <v>8688.4976139542559</v>
      </c>
      <c r="AP29" s="102">
        <f>+BISIESTO!AP29/366*365</f>
        <v>4006.9113049201906</v>
      </c>
      <c r="AQ29" s="102">
        <f>+BISIESTO!AQ29/366*365</f>
        <v>3093.6317261806821</v>
      </c>
      <c r="AR29" s="102">
        <f>+BISIESTO!AR29/366*365</f>
        <v>2624.650320882015</v>
      </c>
      <c r="AS29" s="102">
        <f>+BISIESTO!AS29/366*365</f>
        <v>2579.7349317636772</v>
      </c>
      <c r="AT29" s="102">
        <f>+BISIESTO!AT29/366*365</f>
        <v>2215.421220026059</v>
      </c>
      <c r="AU29" s="102">
        <f>+BISIESTO!AU29/366*365</f>
        <v>1821.5685586880929</v>
      </c>
      <c r="AV29" s="101">
        <v>27</v>
      </c>
      <c r="AW29" s="102">
        <f>+BISIESTO!AW29/366*365</f>
        <v>8688.4976139542559</v>
      </c>
      <c r="AX29" s="102">
        <f>+BISIESTO!AX29/366*365</f>
        <v>4006.9113049201906</v>
      </c>
      <c r="AY29" s="102">
        <f>+BISIESTO!AY29/366*365</f>
        <v>3093.6317261806821</v>
      </c>
      <c r="AZ29" s="102">
        <f>+BISIESTO!AZ29/366*365</f>
        <v>2624.650320882015</v>
      </c>
      <c r="BA29" s="102">
        <f>+BISIESTO!BA29/366*365</f>
        <v>2579.7349317636772</v>
      </c>
      <c r="BB29" s="102">
        <f>+BISIESTO!BB29/366*365</f>
        <v>2215.421220026059</v>
      </c>
      <c r="BC29" s="102">
        <f>+BISIESTO!BC29/366*365</f>
        <v>1821.5685586880929</v>
      </c>
      <c r="BF29" s="29"/>
      <c r="BG29" s="110">
        <v>27</v>
      </c>
      <c r="BH29" s="33">
        <f>+BISIESTO!BH29/366*365</f>
        <v>459.87332730000003</v>
      </c>
      <c r="BI29" s="33">
        <f>+BISIESTO!BI29/366*365</f>
        <v>1139.9284295</v>
      </c>
    </row>
    <row r="30" spans="1:61">
      <c r="C30"/>
      <c r="AM30" s="29"/>
      <c r="AN30" s="101">
        <v>28</v>
      </c>
      <c r="AO30" s="102">
        <f>+BISIESTO!AO30/366*365</f>
        <v>8869.507980911636</v>
      </c>
      <c r="AP30" s="102">
        <f>+BISIESTO!AP30/366*365</f>
        <v>4196.1494158301803</v>
      </c>
      <c r="AQ30" s="102">
        <f>+BISIESTO!AQ30/366*365</f>
        <v>3200.5923975645883</v>
      </c>
      <c r="AR30" s="102">
        <f>+BISIESTO!AR30/366*365</f>
        <v>2674.0167845976634</v>
      </c>
      <c r="AS30" s="102">
        <f>+BISIESTO!AS30/366*365</f>
        <v>2609.2738813640249</v>
      </c>
      <c r="AT30" s="102">
        <f>+BISIESTO!AT30/366*365</f>
        <v>2235.1138530929575</v>
      </c>
      <c r="AU30" s="102">
        <f>+BISIESTO!AU30/366*365</f>
        <v>1821.5685586880929</v>
      </c>
      <c r="AV30" s="101">
        <v>28</v>
      </c>
      <c r="AW30" s="102">
        <f>+BISIESTO!AW30/366*365</f>
        <v>8869.507980911636</v>
      </c>
      <c r="AX30" s="102">
        <f>+BISIESTO!AX30/366*365</f>
        <v>4196.1494158301803</v>
      </c>
      <c r="AY30" s="102">
        <f>+BISIESTO!AY30/366*365</f>
        <v>3200.5923975645883</v>
      </c>
      <c r="AZ30" s="102">
        <f>+BISIESTO!AZ30/366*365</f>
        <v>2674.0167845976634</v>
      </c>
      <c r="BA30" s="102">
        <f>+BISIESTO!BA30/366*365</f>
        <v>2609.2738813640249</v>
      </c>
      <c r="BB30" s="102">
        <f>+BISIESTO!BB30/366*365</f>
        <v>2235.1138530929575</v>
      </c>
      <c r="BC30" s="102">
        <f>+BISIESTO!BC30/366*365</f>
        <v>1821.5685586880929</v>
      </c>
      <c r="BF30" s="29"/>
      <c r="BG30" s="110">
        <v>28</v>
      </c>
      <c r="BH30" s="33">
        <f>+BISIESTO!BH30/366*365</f>
        <v>596.44177000000002</v>
      </c>
      <c r="BI30" s="33">
        <f>+BISIESTO!BI30/366*365</f>
        <v>1200.3158361000003</v>
      </c>
    </row>
    <row r="31" spans="1:61">
      <c r="A31"/>
      <c r="B31"/>
      <c r="C31"/>
      <c r="AN31" s="101">
        <v>29</v>
      </c>
      <c r="AO31" s="102">
        <f>+BISIESTO!AO31/366*365</f>
        <v>9050.518347869016</v>
      </c>
      <c r="AP31" s="102">
        <f>+BISIESTO!AP31/366*365</f>
        <v>4360.7042948823437</v>
      </c>
      <c r="AQ31" s="102">
        <f>+BISIESTO!AQ31/366*365</f>
        <v>3307.5530689484945</v>
      </c>
      <c r="AR31" s="102">
        <f>+BISIESTO!AR31/366*365</f>
        <v>2748.0664801711373</v>
      </c>
      <c r="AS31" s="102">
        <f>+BISIESTO!AS31/366*365</f>
        <v>2678.198097098169</v>
      </c>
      <c r="AT31" s="102">
        <f>+BISIESTO!AT31/366*365</f>
        <v>2264.6528026933047</v>
      </c>
      <c r="AU31" s="102">
        <f>+BISIESTO!AU31/366*365</f>
        <v>1821.5685586880929</v>
      </c>
      <c r="AV31" s="101">
        <v>29</v>
      </c>
      <c r="AW31" s="102">
        <f>+BISIESTO!AW31/366*365</f>
        <v>9050.518347869016</v>
      </c>
      <c r="AX31" s="102">
        <f>+BISIESTO!AX31/366*365</f>
        <v>4360.7042948823437</v>
      </c>
      <c r="AY31" s="102">
        <f>+BISIESTO!AY31/366*365</f>
        <v>3307.5530689484945</v>
      </c>
      <c r="AZ31" s="102">
        <f>+BISIESTO!AZ31/366*365</f>
        <v>2748.0664801711373</v>
      </c>
      <c r="BA31" s="102">
        <f>+BISIESTO!BA31/366*365</f>
        <v>2678.198097098169</v>
      </c>
      <c r="BB31" s="102">
        <f>+BISIESTO!BB31/366*365</f>
        <v>2264.6528026933047</v>
      </c>
      <c r="BC31" s="102">
        <f>+BISIESTO!BC31/366*365</f>
        <v>1821.5685586880929</v>
      </c>
      <c r="BG31" s="110">
        <v>29</v>
      </c>
      <c r="BH31" s="33">
        <f>+BISIESTO!BH31/366*365</f>
        <v>706.9971759</v>
      </c>
      <c r="BI31" s="33">
        <f>+BISIESTO!BI31/366*365</f>
        <v>1290.4324274999999</v>
      </c>
    </row>
    <row r="32" spans="1:61">
      <c r="A32"/>
      <c r="B32"/>
      <c r="C32"/>
      <c r="AN32" s="101">
        <v>30</v>
      </c>
      <c r="AO32" s="102">
        <f>+BISIESTO!AO32/366*365</f>
        <v>9223.3009708737864</v>
      </c>
      <c r="AP32" s="102">
        <f>+BISIESTO!AP32/366*365</f>
        <v>4648.6753332236303</v>
      </c>
      <c r="AQ32" s="102">
        <f>+BISIESTO!AQ32/366*365</f>
        <v>3340.4640447589277</v>
      </c>
      <c r="AR32" s="102">
        <f>+BISIESTO!AR32/366*365</f>
        <v>2822.1161757446112</v>
      </c>
      <c r="AS32" s="102">
        <f>+BISIESTO!AS32/366*365</f>
        <v>2707.7370466985162</v>
      </c>
      <c r="AT32" s="102">
        <f>+BISIESTO!AT32/366*365</f>
        <v>2284.3454357602027</v>
      </c>
      <c r="AU32" s="102">
        <f>+BISIESTO!AU32/366*365</f>
        <v>1821.5685586880929</v>
      </c>
      <c r="AV32" s="101">
        <v>30</v>
      </c>
      <c r="AW32" s="102">
        <f>+BISIESTO!AW32/366*365</f>
        <v>9223.3009708737864</v>
      </c>
      <c r="AX32" s="102">
        <f>+BISIESTO!AX32/366*365</f>
        <v>4648.6753332236303</v>
      </c>
      <c r="AY32" s="102">
        <f>+BISIESTO!AY32/366*365</f>
        <v>3340.4640447589277</v>
      </c>
      <c r="AZ32" s="102">
        <f>+BISIESTO!AZ32/366*365</f>
        <v>2822.1161757446112</v>
      </c>
      <c r="BA32" s="102">
        <f>+BISIESTO!BA32/366*365</f>
        <v>2707.7370466985162</v>
      </c>
      <c r="BB32" s="102">
        <f>+BISIESTO!BB32/366*365</f>
        <v>2284.3454357602027</v>
      </c>
      <c r="BC32" s="102">
        <f>+BISIESTO!BC32/366*365</f>
        <v>1821.5685586880929</v>
      </c>
      <c r="BG32" s="110">
        <v>30</v>
      </c>
      <c r="BH32" s="33">
        <f>+BISIESTO!BH32/366*365</f>
        <v>761.81036040000004</v>
      </c>
      <c r="BI32" s="33">
        <f>+BISIESTO!BI32/366*365</f>
        <v>1379.6199818999999</v>
      </c>
    </row>
    <row r="33" spans="1:61">
      <c r="A33"/>
      <c r="B33"/>
      <c r="C33"/>
      <c r="AN33" s="101">
        <v>31</v>
      </c>
      <c r="AO33" s="102">
        <f>+BISIESTO!AO33/366*365</f>
        <v>9404.3113378311664</v>
      </c>
      <c r="AP33" s="102">
        <f>+BISIESTO!AP33/366*365</f>
        <v>4854.3689320388348</v>
      </c>
      <c r="AQ33" s="102">
        <f>+BISIESTO!AQ33/366*365</f>
        <v>3389.8305084745762</v>
      </c>
      <c r="AR33" s="102">
        <f>+BISIESTO!AR33/366*365</f>
        <v>2904.3936152706929</v>
      </c>
      <c r="AS33" s="102">
        <f>+BISIESTO!AS33/366*365</f>
        <v>2756.9686293657624</v>
      </c>
      <c r="AT33" s="102">
        <f>+BISIESTO!AT33/366*365</f>
        <v>2313.8843853605504</v>
      </c>
      <c r="AU33" s="102">
        <f>+BISIESTO!AU33/366*365</f>
        <v>2018.4948893570759</v>
      </c>
      <c r="AV33" s="101">
        <v>31</v>
      </c>
      <c r="AW33" s="102">
        <f>+BISIESTO!AW33/366*365</f>
        <v>9404.3113378311664</v>
      </c>
      <c r="AX33" s="102">
        <f>+BISIESTO!AX33/366*365</f>
        <v>4854.3689320388348</v>
      </c>
      <c r="AY33" s="102">
        <f>+BISIESTO!AY33/366*365</f>
        <v>3389.8305084745762</v>
      </c>
      <c r="AZ33" s="102">
        <f>+BISIESTO!AZ33/366*365</f>
        <v>2904.3936152706929</v>
      </c>
      <c r="BA33" s="102">
        <f>+BISIESTO!BA33/366*365</f>
        <v>2756.9686293657624</v>
      </c>
      <c r="BB33" s="102">
        <f>+BISIESTO!BB33/366*365</f>
        <v>2313.8843853605504</v>
      </c>
      <c r="BC33" s="102">
        <f>+BISIESTO!BC33/366*365</f>
        <v>2018.4948893570759</v>
      </c>
      <c r="BG33" s="110">
        <v>31</v>
      </c>
      <c r="BH33" s="33">
        <f>+BISIESTO!BH33/366*365</f>
        <v>816.62354479999999</v>
      </c>
      <c r="BI33" s="33">
        <f>+BISIESTO!BI33/366*365</f>
        <v>1469.7365732999999</v>
      </c>
    </row>
    <row r="34" spans="1:61">
      <c r="A34"/>
      <c r="B34"/>
      <c r="C34"/>
      <c r="AN34" s="101">
        <v>32</v>
      </c>
      <c r="AO34" s="102">
        <f>+BISIESTO!AO34/366*365</f>
        <v>9577.0939608359422</v>
      </c>
      <c r="AP34" s="102">
        <f>+BISIESTO!AP34/366*365</f>
        <v>5018.9238110909992</v>
      </c>
      <c r="AQ34" s="102">
        <f>+BISIESTO!AQ34/366*365</f>
        <v>3422.7414842850094</v>
      </c>
      <c r="AR34" s="102">
        <f>+BISIESTO!AR34/366*365</f>
        <v>2961.9878229389506</v>
      </c>
      <c r="AS34" s="102">
        <f>+BISIESTO!AS34/366*365</f>
        <v>2806.200212033008</v>
      </c>
      <c r="AT34" s="102">
        <f>+BISIESTO!AT34/366*365</f>
        <v>2363.115968027796</v>
      </c>
      <c r="AU34" s="102">
        <f>+BISIESTO!AU34/366*365</f>
        <v>2018.4948893570759</v>
      </c>
      <c r="AV34" s="101">
        <v>32</v>
      </c>
      <c r="AW34" s="102">
        <f>+BISIESTO!AW34/366*365</f>
        <v>9577.0939608359422</v>
      </c>
      <c r="AX34" s="102">
        <f>+BISIESTO!AX34/366*365</f>
        <v>5018.9238110909992</v>
      </c>
      <c r="AY34" s="102">
        <f>+BISIESTO!AY34/366*365</f>
        <v>3422.7414842850094</v>
      </c>
      <c r="AZ34" s="102">
        <f>+BISIESTO!AZ34/366*365</f>
        <v>2961.9878229389506</v>
      </c>
      <c r="BA34" s="102">
        <f>+BISIESTO!BA34/366*365</f>
        <v>2806.200212033008</v>
      </c>
      <c r="BB34" s="102">
        <f>+BISIESTO!BB34/366*365</f>
        <v>2363.115968027796</v>
      </c>
      <c r="BC34" s="102">
        <f>+BISIESTO!BC34/366*365</f>
        <v>2018.4948893570759</v>
      </c>
      <c r="BG34" s="110">
        <v>32</v>
      </c>
      <c r="BH34" s="33">
        <f>+BISIESTO!BH34/366*365</f>
        <v>868.64961819999996</v>
      </c>
      <c r="BI34" s="33">
        <f>+BISIESTO!BI34/366*365</f>
        <v>1559.8531646999998</v>
      </c>
    </row>
    <row r="35" spans="1:61">
      <c r="A35"/>
      <c r="B35"/>
      <c r="C35"/>
      <c r="AN35" s="101">
        <v>33</v>
      </c>
      <c r="AO35" s="102">
        <f>+BISIESTO!AO35/366*365</f>
        <v>9667.5991443146304</v>
      </c>
      <c r="AP35" s="102">
        <f>+BISIESTO!AP35/366*365</f>
        <v>5142.3399703801224</v>
      </c>
      <c r="AQ35" s="102">
        <f>+BISIESTO!AQ35/366*365</f>
        <v>3463.8802040480505</v>
      </c>
      <c r="AR35" s="102">
        <f>+BISIESTO!AR35/366*365</f>
        <v>3068.9484943228567</v>
      </c>
      <c r="AS35" s="102">
        <f>+BISIESTO!AS35/366*365</f>
        <v>2855.4317947002537</v>
      </c>
      <c r="AT35" s="102">
        <f>+BISIESTO!AT35/366*365</f>
        <v>2412.3475506950422</v>
      </c>
      <c r="AU35" s="102">
        <f>+BISIESTO!AU35/366*365</f>
        <v>2018.4948893570759</v>
      </c>
      <c r="AV35" s="101">
        <v>33</v>
      </c>
      <c r="AW35" s="102">
        <f>+BISIESTO!AW35/366*365</f>
        <v>9667.5991443146304</v>
      </c>
      <c r="AX35" s="102">
        <f>+BISIESTO!AX35/366*365</f>
        <v>5142.3399703801224</v>
      </c>
      <c r="AY35" s="102">
        <f>+BISIESTO!AY35/366*365</f>
        <v>3463.8802040480505</v>
      </c>
      <c r="AZ35" s="102">
        <f>+BISIESTO!AZ35/366*365</f>
        <v>3068.9484943228567</v>
      </c>
      <c r="BA35" s="102">
        <f>+BISIESTO!BA35/366*365</f>
        <v>2855.4317947002537</v>
      </c>
      <c r="BB35" s="102">
        <f>+BISIESTO!BB35/366*365</f>
        <v>2412.3475506950422</v>
      </c>
      <c r="BC35" s="102">
        <f>+BISIESTO!BC35/366*365</f>
        <v>2018.4948893570759</v>
      </c>
      <c r="BG35" s="110">
        <v>33</v>
      </c>
      <c r="BH35" s="33">
        <f>+BISIESTO!BH35/366*365</f>
        <v>904.88206219999995</v>
      </c>
      <c r="BI35" s="33">
        <f>+BISIESTO!BI35/366*365</f>
        <v>1649.9697561</v>
      </c>
    </row>
    <row r="36" spans="1:61">
      <c r="A36"/>
      <c r="B36"/>
      <c r="C36"/>
      <c r="AN36" s="101">
        <v>34</v>
      </c>
      <c r="AO36" s="102">
        <f>+BISIESTO!AO36/366*365</f>
        <v>9848.6095112720104</v>
      </c>
      <c r="AP36" s="102">
        <f>+BISIESTO!AP36/366*365</f>
        <v>5241.0728978114212</v>
      </c>
      <c r="AQ36" s="102">
        <f>+BISIESTO!AQ36/366*365</f>
        <v>3496.7911798584832</v>
      </c>
      <c r="AR36" s="102">
        <f>+BISIESTO!AR36/366*365</f>
        <v>3126.542701991114</v>
      </c>
      <c r="AS36" s="102">
        <f>+BISIESTO!AS36/366*365</f>
        <v>2904.6633773674994</v>
      </c>
      <c r="AT36" s="102">
        <f>+BISIESTO!AT36/366*365</f>
        <v>2461.5791333622878</v>
      </c>
      <c r="AU36" s="102">
        <f>+BISIESTO!AU36/366*365</f>
        <v>2018.4948893570759</v>
      </c>
      <c r="AV36" s="101">
        <v>34</v>
      </c>
      <c r="AW36" s="102">
        <f>+BISIESTO!AW36/366*365</f>
        <v>9848.6095112720104</v>
      </c>
      <c r="AX36" s="102">
        <f>+BISIESTO!AX36/366*365</f>
        <v>5241.0728978114212</v>
      </c>
      <c r="AY36" s="102">
        <f>+BISIESTO!AY36/366*365</f>
        <v>3496.7911798584832</v>
      </c>
      <c r="AZ36" s="102">
        <f>+BISIESTO!AZ36/366*365</f>
        <v>3126.542701991114</v>
      </c>
      <c r="BA36" s="102">
        <f>+BISIESTO!BA36/366*365</f>
        <v>2904.6633773674994</v>
      </c>
      <c r="BB36" s="102">
        <f>+BISIESTO!BB36/366*365</f>
        <v>2461.5791333622878</v>
      </c>
      <c r="BC36" s="102">
        <f>+BISIESTO!BC36/366*365</f>
        <v>2018.4948893570759</v>
      </c>
      <c r="BG36" s="110">
        <v>34</v>
      </c>
      <c r="BH36" s="33">
        <f>+BISIESTO!BH36/366*365</f>
        <v>942.97258020000004</v>
      </c>
      <c r="BI36" s="33">
        <f>+BISIESTO!BI36/366*365</f>
        <v>1741.0153845999998</v>
      </c>
    </row>
    <row r="37" spans="1:61">
      <c r="A37"/>
      <c r="B37"/>
      <c r="C37"/>
      <c r="AN37" s="101">
        <v>35</v>
      </c>
      <c r="AO37" s="102">
        <f>+BISIESTO!AO37/366*365</f>
        <v>9980.2534145137415</v>
      </c>
      <c r="AP37" s="102">
        <f>+BISIESTO!AP37/366*365</f>
        <v>5323.3503373375033</v>
      </c>
      <c r="AQ37" s="102">
        <f>+BISIESTO!AQ37/366*365</f>
        <v>3546.1576435741322</v>
      </c>
      <c r="AR37" s="102">
        <f>+BISIESTO!AR37/366*365</f>
        <v>3175.9091657067638</v>
      </c>
      <c r="AS37" s="102">
        <f>+BISIESTO!AS37/366*365</f>
        <v>2953.8949600347455</v>
      </c>
      <c r="AT37" s="102">
        <f>+BISIESTO!AT37/366*365</f>
        <v>2510.8107160295335</v>
      </c>
      <c r="AU37" s="102">
        <f>+BISIESTO!AU37/366*365</f>
        <v>2018.4948893570759</v>
      </c>
      <c r="AV37" s="101">
        <v>35</v>
      </c>
      <c r="AW37" s="102">
        <f>+BISIESTO!AW37/366*365</f>
        <v>9980.2534145137415</v>
      </c>
      <c r="AX37" s="102">
        <f>+BISIESTO!AX37/366*365</f>
        <v>5323.3503373375033</v>
      </c>
      <c r="AY37" s="102">
        <f>+BISIESTO!AY37/366*365</f>
        <v>3546.1576435741322</v>
      </c>
      <c r="AZ37" s="102">
        <f>+BISIESTO!AZ37/366*365</f>
        <v>3175.9091657067638</v>
      </c>
      <c r="BA37" s="102">
        <f>+BISIESTO!BA37/366*365</f>
        <v>2953.8949600347455</v>
      </c>
      <c r="BB37" s="102">
        <f>+BISIESTO!BB37/366*365</f>
        <v>2510.8107160295335</v>
      </c>
      <c r="BC37" s="102">
        <f>+BISIESTO!BC37/366*365</f>
        <v>2018.4948893570759</v>
      </c>
      <c r="BG37" s="110">
        <v>35</v>
      </c>
      <c r="BH37" s="33">
        <f>+BISIESTO!BH37/366*365</f>
        <v>969.91465389999996</v>
      </c>
      <c r="BI37" s="33">
        <f>+BISIESTO!BI37/366*365</f>
        <v>1830.202939</v>
      </c>
    </row>
    <row r="38" spans="1:61">
      <c r="C38"/>
      <c r="AN38" s="101">
        <v>36</v>
      </c>
      <c r="AO38" s="102">
        <f>+BISIESTO!AO38/366*365</f>
        <v>10111.897317755474</v>
      </c>
      <c r="AP38" s="102">
        <f>+BISIESTO!AP38/366*365</f>
        <v>5430.31100872141</v>
      </c>
      <c r="AQ38" s="102">
        <f>+BISIESTO!AQ38/366*365</f>
        <v>3570.8408754319576</v>
      </c>
      <c r="AR38" s="102">
        <f>+BISIESTO!AR38/366*365</f>
        <v>3208.8201415171961</v>
      </c>
      <c r="AS38" s="102">
        <f>+BISIESTO!AS38/366*365</f>
        <v>3003.1265427019907</v>
      </c>
      <c r="AT38" s="102">
        <f>+BISIESTO!AT38/366*365</f>
        <v>2560.0422986967792</v>
      </c>
      <c r="AU38" s="102">
        <f>+BISIESTO!AU38/366*365</f>
        <v>2116.9580546915677</v>
      </c>
      <c r="AV38" s="101">
        <v>36</v>
      </c>
      <c r="AW38" s="102">
        <f>+BISIESTO!AW38/366*365</f>
        <v>10111.897317755474</v>
      </c>
      <c r="AX38" s="102">
        <f>+BISIESTO!AX38/366*365</f>
        <v>5430.31100872141</v>
      </c>
      <c r="AY38" s="102">
        <f>+BISIESTO!AY38/366*365</f>
        <v>3570.8408754319576</v>
      </c>
      <c r="AZ38" s="102">
        <f>+BISIESTO!AZ38/366*365</f>
        <v>3208.8201415171961</v>
      </c>
      <c r="BA38" s="102">
        <f>+BISIESTO!BA38/366*365</f>
        <v>3003.1265427019907</v>
      </c>
      <c r="BB38" s="102">
        <f>+BISIESTO!BB38/366*365</f>
        <v>2560.0422986967792</v>
      </c>
      <c r="BC38" s="102">
        <f>+BISIESTO!BC38/366*365</f>
        <v>2116.9580546915677</v>
      </c>
      <c r="BG38" s="110">
        <v>36</v>
      </c>
      <c r="BH38" s="33">
        <f>+BISIESTO!BH38/366*365</f>
        <v>969.91465389999996</v>
      </c>
      <c r="BI38" s="33">
        <f>+BISIESTO!BI38/366*365</f>
        <v>1920.3195304000001</v>
      </c>
    </row>
    <row r="39" spans="1:61">
      <c r="A39" s="6" t="s">
        <v>83</v>
      </c>
      <c r="AN39" s="101">
        <v>37</v>
      </c>
      <c r="AO39" s="102">
        <f>+BISIESTO!AO39/366*365</f>
        <v>10375.185124238933</v>
      </c>
      <c r="AP39" s="102">
        <f>+BISIESTO!AP39/366*365</f>
        <v>5545.4994240579235</v>
      </c>
      <c r="AQ39" s="102">
        <f>+BISIESTO!AQ39/366*365</f>
        <v>3595.5241072897816</v>
      </c>
      <c r="AR39" s="102">
        <f>+BISIESTO!AR39/366*365</f>
        <v>3241.7311173276289</v>
      </c>
      <c r="AS39" s="102">
        <f>+BISIESTO!AS39/366*365</f>
        <v>3052.3581253692369</v>
      </c>
      <c r="AT39" s="102">
        <f>+BISIESTO!AT39/366*365</f>
        <v>2609.2738813640249</v>
      </c>
      <c r="AU39" s="102">
        <f>+BISIESTO!AU39/366*365</f>
        <v>2116.9580546915677</v>
      </c>
      <c r="AV39" s="101">
        <v>37</v>
      </c>
      <c r="AW39" s="102">
        <f>+BISIESTO!AW39/366*365</f>
        <v>10375.185124238933</v>
      </c>
      <c r="AX39" s="102">
        <f>+BISIESTO!AX39/366*365</f>
        <v>5545.4994240579235</v>
      </c>
      <c r="AY39" s="102">
        <f>+BISIESTO!AY39/366*365</f>
        <v>3595.5241072897816</v>
      </c>
      <c r="AZ39" s="102">
        <f>+BISIESTO!AZ39/366*365</f>
        <v>3241.7311173276289</v>
      </c>
      <c r="BA39" s="102">
        <f>+BISIESTO!BA39/366*365</f>
        <v>3052.3581253692369</v>
      </c>
      <c r="BB39" s="102">
        <f>+BISIESTO!BB39/366*365</f>
        <v>2609.2738813640249</v>
      </c>
      <c r="BC39" s="102">
        <f>+BISIESTO!BC39/366*365</f>
        <v>2116.9580546915677</v>
      </c>
      <c r="BG39" s="110">
        <v>37</v>
      </c>
      <c r="BH39" s="33">
        <f>+BISIESTO!BH39/366*365</f>
        <v>969.91465389999996</v>
      </c>
      <c r="BI39" s="33">
        <f>+BISIESTO!BI39/366*365</f>
        <v>2010.4361218000001</v>
      </c>
    </row>
    <row r="40" spans="1:61">
      <c r="A40" s="103" t="s">
        <v>24</v>
      </c>
      <c r="B40" s="103" t="s">
        <v>61</v>
      </c>
      <c r="AN40" s="101">
        <v>38</v>
      </c>
      <c r="AO40" s="102">
        <f>+BISIESTO!AO40/366*365</f>
        <v>10646.700674675007</v>
      </c>
      <c r="AP40" s="102">
        <f>+BISIESTO!AP40/366*365</f>
        <v>5627.7768635840066</v>
      </c>
      <c r="AQ40" s="102">
        <f>+BISIESTO!AQ40/366*365</f>
        <v>3628.4350831002139</v>
      </c>
      <c r="AR40" s="102">
        <f>+BISIESTO!AR40/366*365</f>
        <v>3274.6420931380617</v>
      </c>
      <c r="AS40" s="102">
        <f>+BISIESTO!AS40/366*365</f>
        <v>3101.5897080364825</v>
      </c>
      <c r="AT40" s="102">
        <f>+BISIESTO!AT40/366*365</f>
        <v>2658.5054640312705</v>
      </c>
      <c r="AU40" s="102">
        <f>+BISIESTO!AU40/366*365</f>
        <v>2116.9580546915677</v>
      </c>
      <c r="AV40" s="101">
        <v>38</v>
      </c>
      <c r="AW40" s="102">
        <f>+BISIESTO!AW40/366*365</f>
        <v>10646.700674675007</v>
      </c>
      <c r="AX40" s="102">
        <f>+BISIESTO!AX40/366*365</f>
        <v>5627.7768635840066</v>
      </c>
      <c r="AY40" s="102">
        <f>+BISIESTO!AY40/366*365</f>
        <v>3628.4350831002139</v>
      </c>
      <c r="AZ40" s="102">
        <f>+BISIESTO!AZ40/366*365</f>
        <v>3274.6420931380617</v>
      </c>
      <c r="BA40" s="102">
        <f>+BISIESTO!BA40/366*365</f>
        <v>3101.5897080364825</v>
      </c>
      <c r="BB40" s="102">
        <f>+BISIESTO!BB40/366*365</f>
        <v>2658.5054640312705</v>
      </c>
      <c r="BC40" s="102">
        <f>+BISIESTO!BC40/366*365</f>
        <v>2116.9580546915677</v>
      </c>
      <c r="BG40" s="110">
        <v>38</v>
      </c>
      <c r="BH40" s="33">
        <f>+BISIESTO!BH40/366*365</f>
        <v>1042.3795419000003</v>
      </c>
      <c r="BI40" s="33">
        <f>+BISIESTO!BI40/366*365</f>
        <v>2099.6236761999999</v>
      </c>
    </row>
    <row r="41" spans="1:61">
      <c r="A41" s="14" t="s">
        <v>28</v>
      </c>
      <c r="B41" s="104">
        <v>1</v>
      </c>
      <c r="AN41" s="101">
        <v>39</v>
      </c>
      <c r="AO41" s="102">
        <f>+BISIESTO!AO41/366*365</f>
        <v>10909.988481158467</v>
      </c>
      <c r="AP41" s="102">
        <f>+BISIESTO!AP41/366*365</f>
        <v>5775.8762547309543</v>
      </c>
      <c r="AQ41" s="102">
        <f>+BISIESTO!AQ41/366*365</f>
        <v>3686.0292907684716</v>
      </c>
      <c r="AR41" s="102">
        <f>+BISIESTO!AR41/366*365</f>
        <v>3324.0085568537111</v>
      </c>
      <c r="AS41" s="102">
        <f>+BISIESTO!AS41/366*365</f>
        <v>3150.8212907037282</v>
      </c>
      <c r="AT41" s="102">
        <f>+BISIESTO!AT41/366*365</f>
        <v>2707.7370466985162</v>
      </c>
      <c r="AU41" s="102">
        <f>+BISIESTO!AU41/366*365</f>
        <v>2116.9580546915677</v>
      </c>
      <c r="AV41" s="101">
        <v>39</v>
      </c>
      <c r="AW41" s="102">
        <f>+BISIESTO!AW41/366*365</f>
        <v>10909.988481158467</v>
      </c>
      <c r="AX41" s="102">
        <f>+BISIESTO!AX41/366*365</f>
        <v>5775.8762547309543</v>
      </c>
      <c r="AY41" s="102">
        <f>+BISIESTO!AY41/366*365</f>
        <v>3686.0292907684716</v>
      </c>
      <c r="AZ41" s="102">
        <f>+BISIESTO!AZ41/366*365</f>
        <v>3324.0085568537111</v>
      </c>
      <c r="BA41" s="102">
        <f>+BISIESTO!BA41/366*365</f>
        <v>3150.8212907037282</v>
      </c>
      <c r="BB41" s="102">
        <f>+BISIESTO!BB41/366*365</f>
        <v>2707.7370466985162</v>
      </c>
      <c r="BC41" s="102">
        <f>+BISIESTO!BC41/366*365</f>
        <v>2116.9580546915677</v>
      </c>
      <c r="BG41" s="110">
        <v>39</v>
      </c>
      <c r="BH41" s="33">
        <f>+BISIESTO!BH41/366*365</f>
        <v>1042.3795419000003</v>
      </c>
      <c r="BI41" s="33">
        <f>+BISIESTO!BI41/366*365</f>
        <v>2160.0110828000002</v>
      </c>
    </row>
    <row r="42" spans="1:61">
      <c r="A42" s="36" t="s">
        <v>62</v>
      </c>
      <c r="B42" s="105">
        <v>4</v>
      </c>
      <c r="AN42" s="101">
        <v>40</v>
      </c>
      <c r="AO42" s="102">
        <f>+BISIESTO!AO42/366*365</f>
        <v>11173.276287641929</v>
      </c>
      <c r="AP42" s="102">
        <f>+BISIESTO!AP42/366*365</f>
        <v>6006.2530854039824</v>
      </c>
      <c r="AQ42" s="102">
        <f>+BISIESTO!AQ42/366*365</f>
        <v>3776.5344742471616</v>
      </c>
      <c r="AR42" s="102">
        <f>+BISIESTO!AR42/366*365</f>
        <v>3389.8305084745762</v>
      </c>
      <c r="AS42" s="102">
        <f>+BISIESTO!AS42/366*365</f>
        <v>3249.2844560382196</v>
      </c>
      <c r="AT42" s="102">
        <f>+BISIESTO!AT42/366*365</f>
        <v>2756.9686293657624</v>
      </c>
      <c r="AU42" s="102">
        <f>+BISIESTO!AU42/366*365</f>
        <v>2116.9580546915677</v>
      </c>
      <c r="AV42" s="101">
        <v>40</v>
      </c>
      <c r="AW42" s="102">
        <f>+BISIESTO!AW42/366*365</f>
        <v>11173.276287641929</v>
      </c>
      <c r="AX42" s="102">
        <f>+BISIESTO!AX42/366*365</f>
        <v>6006.2530854039824</v>
      </c>
      <c r="AY42" s="102">
        <f>+BISIESTO!AY42/366*365</f>
        <v>3776.5344742471616</v>
      </c>
      <c r="AZ42" s="102">
        <f>+BISIESTO!AZ42/366*365</f>
        <v>3389.8305084745762</v>
      </c>
      <c r="BA42" s="102">
        <f>+BISIESTO!BA42/366*365</f>
        <v>3249.2844560382196</v>
      </c>
      <c r="BB42" s="102">
        <f>+BISIESTO!BB42/366*365</f>
        <v>2756.9686293657624</v>
      </c>
      <c r="BC42" s="102">
        <f>+BISIESTO!BC42/366*365</f>
        <v>2116.9580546915677</v>
      </c>
      <c r="BG42" s="110">
        <v>40</v>
      </c>
      <c r="BH42" s="33">
        <f>+BISIESTO!BH42/366*365</f>
        <v>1042.3795419000003</v>
      </c>
      <c r="BI42" s="33">
        <f>+BISIESTO!BI42/366*365</f>
        <v>2250.1276742</v>
      </c>
    </row>
    <row r="43" spans="1:61">
      <c r="A43" s="106" t="s">
        <v>63</v>
      </c>
      <c r="B43" s="105">
        <v>6</v>
      </c>
      <c r="AN43" s="101">
        <v>41</v>
      </c>
      <c r="AO43" s="102">
        <f>+BISIESTO!AO43/366*365</f>
        <v>11354.286654599309</v>
      </c>
      <c r="AP43" s="102">
        <f>+BISIESTO!AP43/366*365</f>
        <v>6335.362843508311</v>
      </c>
      <c r="AQ43" s="102">
        <f>+BISIESTO!AQ43/366*365</f>
        <v>4187.9216718775715</v>
      </c>
      <c r="AR43" s="102">
        <f>+BISIESTO!AR43/366*365</f>
        <v>3735.395754484121</v>
      </c>
      <c r="AS43" s="102">
        <f>+BISIESTO!AS43/366*365</f>
        <v>3347.7476213727109</v>
      </c>
      <c r="AT43" s="102">
        <f>+BISIESTO!AT43/366*365</f>
        <v>2904.6633773674994</v>
      </c>
      <c r="AU43" s="102">
        <f>+BISIESTO!AU43/366*365</f>
        <v>2264.6528026933047</v>
      </c>
      <c r="AV43" s="101">
        <v>41</v>
      </c>
      <c r="AW43" s="102">
        <f>+BISIESTO!AW43/366*365</f>
        <v>11354.286654599309</v>
      </c>
      <c r="AX43" s="102">
        <f>+BISIESTO!AX43/366*365</f>
        <v>6335.362843508311</v>
      </c>
      <c r="AY43" s="102">
        <f>+BISIESTO!AY43/366*365</f>
        <v>4187.9216718775715</v>
      </c>
      <c r="AZ43" s="102">
        <f>+BISIESTO!AZ43/366*365</f>
        <v>3735.395754484121</v>
      </c>
      <c r="BA43" s="102">
        <f>+BISIESTO!BA43/366*365</f>
        <v>3347.7476213727109</v>
      </c>
      <c r="BB43" s="102">
        <f>+BISIESTO!BB43/366*365</f>
        <v>2904.6633773674994</v>
      </c>
      <c r="BC43" s="102">
        <f>+BISIESTO!BC43/366*365</f>
        <v>2264.6528026933047</v>
      </c>
      <c r="BG43" s="110">
        <v>41</v>
      </c>
      <c r="BH43" s="33">
        <f>+BISIESTO!BH43/366*365</f>
        <v>1142.7155406000002</v>
      </c>
      <c r="BI43" s="33">
        <f>+BISIESTO!BI43/366*365</f>
        <v>2340.2442656000003</v>
      </c>
    </row>
    <row r="44" spans="1:61">
      <c r="A44" s="106" t="s">
        <v>53</v>
      </c>
      <c r="B44" s="105">
        <v>5.9318472453655202</v>
      </c>
      <c r="AN44" s="101">
        <v>42</v>
      </c>
      <c r="AO44" s="102">
        <f>+BISIESTO!AO44/366*365</f>
        <v>11617.574461082771</v>
      </c>
      <c r="AP44" s="102">
        <f>+BISIESTO!AP44/366*365</f>
        <v>6705.6113213756789</v>
      </c>
      <c r="AQ44" s="102">
        <f>+BISIESTO!AQ44/366*365</f>
        <v>4459.4372223136425</v>
      </c>
      <c r="AR44" s="102">
        <f>+BISIESTO!AR44/366*365</f>
        <v>3916.4061214415015</v>
      </c>
      <c r="AS44" s="102">
        <f>+BISIESTO!AS44/366*365</f>
        <v>3593.9055347089402</v>
      </c>
      <c r="AT44" s="102">
        <f>+BISIESTO!AT44/366*365</f>
        <v>3052.3581253692369</v>
      </c>
      <c r="AU44" s="102">
        <f>+BISIESTO!AU44/366*365</f>
        <v>2412.3475506950422</v>
      </c>
      <c r="AV44" s="101">
        <v>42</v>
      </c>
      <c r="AW44" s="102">
        <f>+BISIESTO!AW44/366*365</f>
        <v>11617.574461082771</v>
      </c>
      <c r="AX44" s="102">
        <f>+BISIESTO!AX44/366*365</f>
        <v>6705.6113213756789</v>
      </c>
      <c r="AY44" s="102">
        <f>+BISIESTO!AY44/366*365</f>
        <v>4459.4372223136425</v>
      </c>
      <c r="AZ44" s="102">
        <f>+BISIESTO!AZ44/366*365</f>
        <v>3916.4061214415015</v>
      </c>
      <c r="BA44" s="102">
        <f>+BISIESTO!BA44/366*365</f>
        <v>3593.9055347089402</v>
      </c>
      <c r="BB44" s="102">
        <f>+BISIESTO!BB44/366*365</f>
        <v>3052.3581253692369</v>
      </c>
      <c r="BC44" s="102">
        <f>+BISIESTO!BC44/366*365</f>
        <v>2412.3475506950422</v>
      </c>
      <c r="BG44" s="110">
        <v>42</v>
      </c>
      <c r="BH44" s="33">
        <f>+BISIESTO!BH44/366*365</f>
        <v>1223.5417617000001</v>
      </c>
      <c r="BI44" s="33">
        <f>+BISIESTO!BI44/366*365</f>
        <v>2430.3608569999997</v>
      </c>
    </row>
    <row r="45" spans="1:61">
      <c r="A45" s="106" t="s">
        <v>66</v>
      </c>
      <c r="B45" s="105">
        <v>5.7258230127691201</v>
      </c>
      <c r="AN45" s="101">
        <v>43</v>
      </c>
      <c r="AO45" s="102">
        <f>+BISIESTO!AO45/366*365</f>
        <v>11889.090011518843</v>
      </c>
      <c r="AP45" s="102">
        <f>+BISIESTO!AP45/366*365</f>
        <v>6952.4436399539254</v>
      </c>
      <c r="AQ45" s="102">
        <f>+BISIESTO!AQ45/366*365</f>
        <v>4854.3689320388348</v>
      </c>
      <c r="AR45" s="102">
        <f>+BISIESTO!AR45/366*365</f>
        <v>4261.9713674510449</v>
      </c>
      <c r="AS45" s="102">
        <f>+BISIESTO!AS45/366*365</f>
        <v>3840.0634480451686</v>
      </c>
      <c r="AT45" s="102">
        <f>+BISIESTO!AT45/366*365</f>
        <v>3170.5139237706267</v>
      </c>
      <c r="AU45" s="102">
        <f>+BISIESTO!AU45/366*365</f>
        <v>2510.8107160295335</v>
      </c>
      <c r="AV45" s="101">
        <v>43</v>
      </c>
      <c r="AW45" s="102">
        <f>+BISIESTO!AW45/366*365</f>
        <v>11889.090011518843</v>
      </c>
      <c r="AX45" s="102">
        <f>+BISIESTO!AX45/366*365</f>
        <v>6952.4436399539254</v>
      </c>
      <c r="AY45" s="102">
        <f>+BISIESTO!AY45/366*365</f>
        <v>4854.3689320388348</v>
      </c>
      <c r="AZ45" s="102">
        <f>+BISIESTO!AZ45/366*365</f>
        <v>4261.9713674510449</v>
      </c>
      <c r="BA45" s="102">
        <f>+BISIESTO!BA45/366*365</f>
        <v>3840.0634480451686</v>
      </c>
      <c r="BB45" s="102">
        <f>+BISIESTO!BB45/366*365</f>
        <v>3170.5139237706267</v>
      </c>
      <c r="BC45" s="102">
        <f>+BISIESTO!BC45/366*365</f>
        <v>2510.8107160295335</v>
      </c>
      <c r="BG45" s="110">
        <v>43</v>
      </c>
      <c r="BH45" s="33">
        <f>+BISIESTO!BH45/366*365</f>
        <v>1303.4389458999999</v>
      </c>
      <c r="BI45" s="33">
        <f>+BISIESTO!BI45/366*365</f>
        <v>2519.5484114000001</v>
      </c>
    </row>
    <row r="46" spans="1:61">
      <c r="A46" s="107" t="s">
        <v>64</v>
      </c>
      <c r="B46" s="105">
        <v>10</v>
      </c>
      <c r="AN46" s="101">
        <v>44</v>
      </c>
      <c r="AO46" s="102">
        <f>+BISIESTO!AO46/366*365</f>
        <v>11971.367451044927</v>
      </c>
      <c r="AP46" s="102">
        <f>+BISIESTO!AP46/366*365</f>
        <v>7133.4540069113054</v>
      </c>
      <c r="AQ46" s="102">
        <f>+BISIESTO!AQ46/366*365</f>
        <v>5027.1515550436079</v>
      </c>
      <c r="AR46" s="102">
        <f>+BISIESTO!AR46/366*365</f>
        <v>4525.259173934508</v>
      </c>
      <c r="AS46" s="102">
        <f>+BISIESTO!AS46/366*365</f>
        <v>4086.2213613813974</v>
      </c>
      <c r="AT46" s="102">
        <f>+BISIESTO!AT46/366*365</f>
        <v>3268.9770891051185</v>
      </c>
      <c r="AU46" s="102">
        <f>+BISIESTO!AU46/366*365</f>
        <v>2609.2738813640249</v>
      </c>
      <c r="AV46" s="101">
        <v>44</v>
      </c>
      <c r="AW46" s="102">
        <f>+BISIESTO!AW46/366*365</f>
        <v>11971.367451044927</v>
      </c>
      <c r="AX46" s="102">
        <f>+BISIESTO!AX46/366*365</f>
        <v>7133.4540069113054</v>
      </c>
      <c r="AY46" s="102">
        <f>+BISIESTO!AY46/366*365</f>
        <v>5027.1515550436079</v>
      </c>
      <c r="AZ46" s="102">
        <f>+BISIESTO!AZ46/366*365</f>
        <v>4525.259173934508</v>
      </c>
      <c r="BA46" s="102">
        <f>+BISIESTO!BA46/366*365</f>
        <v>4086.2213613813974</v>
      </c>
      <c r="BB46" s="102">
        <f>+BISIESTO!BB46/366*365</f>
        <v>3268.9770891051185</v>
      </c>
      <c r="BC46" s="102">
        <f>+BISIESTO!BC46/366*365</f>
        <v>2609.2738813640249</v>
      </c>
      <c r="BG46" s="110">
        <v>44</v>
      </c>
      <c r="BH46" s="33">
        <f>+BISIESTO!BH46/366*365</f>
        <v>1347.1036859999999</v>
      </c>
      <c r="BI46" s="33">
        <f>+BISIESTO!BI46/366*365</f>
        <v>2609.6650027999999</v>
      </c>
    </row>
    <row r="47" spans="1:61">
      <c r="A47" s="107" t="s">
        <v>54</v>
      </c>
      <c r="B47" s="105">
        <v>9.8222772755307801</v>
      </c>
      <c r="AN47" s="101">
        <v>45</v>
      </c>
      <c r="AO47" s="102">
        <f>+BISIESTO!AO47/366*365</f>
        <v>12061.872634523615</v>
      </c>
      <c r="AP47" s="102">
        <f>+BISIESTO!AP47/366*365</f>
        <v>7487.2469968734586</v>
      </c>
      <c r="AQ47" s="102">
        <f>+BISIESTO!AQ47/366*365</f>
        <v>5232.8451538588115</v>
      </c>
      <c r="AR47" s="102">
        <f>+BISIESTO!AR47/366*365</f>
        <v>4698.0417969392802</v>
      </c>
      <c r="AS47" s="102">
        <f>+BISIESTO!AS47/366*365</f>
        <v>4332.3792747176267</v>
      </c>
      <c r="AT47" s="102">
        <f>+BISIESTO!AT47/366*365</f>
        <v>3367.4402544396098</v>
      </c>
      <c r="AU47" s="102">
        <f>+BISIESTO!AU47/366*365</f>
        <v>2707.7370466985162</v>
      </c>
      <c r="AV47" s="101">
        <v>45</v>
      </c>
      <c r="AW47" s="102">
        <f>+BISIESTO!AW47/366*365</f>
        <v>12061.872634523615</v>
      </c>
      <c r="AX47" s="102">
        <f>+BISIESTO!AX47/366*365</f>
        <v>7487.2469968734586</v>
      </c>
      <c r="AY47" s="102">
        <f>+BISIESTO!AY47/366*365</f>
        <v>5232.8451538588115</v>
      </c>
      <c r="AZ47" s="102">
        <f>+BISIESTO!AZ47/366*365</f>
        <v>4698.0417969392802</v>
      </c>
      <c r="BA47" s="102">
        <f>+BISIESTO!BA47/366*365</f>
        <v>4332.3792747176267</v>
      </c>
      <c r="BB47" s="102">
        <f>+BISIESTO!BB47/366*365</f>
        <v>3367.4402544396098</v>
      </c>
      <c r="BC47" s="102">
        <f>+BISIESTO!BC47/366*365</f>
        <v>2707.7370466985162</v>
      </c>
      <c r="BG47" s="110">
        <v>45</v>
      </c>
      <c r="BH47" s="33">
        <f>+BISIESTO!BH47/366*365</f>
        <v>1445.5816107000001</v>
      </c>
      <c r="BI47" s="33">
        <f>+BISIESTO!BI47/366*365</f>
        <v>2699.7815942000002</v>
      </c>
    </row>
    <row r="48" spans="1:61">
      <c r="A48" s="107" t="s">
        <v>68</v>
      </c>
      <c r="B48" s="105">
        <v>9.2944311173425795</v>
      </c>
      <c r="AN48" s="101">
        <v>46</v>
      </c>
      <c r="AO48" s="102">
        <f>+BISIESTO!AO48/366*365</f>
        <v>12588.44824749054</v>
      </c>
      <c r="AP48" s="102">
        <f>+BISIESTO!AP48/366*365</f>
        <v>7832.8122428830029</v>
      </c>
      <c r="AQ48" s="102">
        <f>+BISIESTO!AQ48/366*365</f>
        <v>5677.1433272996546</v>
      </c>
      <c r="AR48" s="102">
        <f>+BISIESTO!AR48/366*365</f>
        <v>5051.8347869014315</v>
      </c>
      <c r="AS48" s="102">
        <f>+BISIESTO!AS48/366*365</f>
        <v>4578.5371880538551</v>
      </c>
      <c r="AT48" s="102">
        <f>+BISIESTO!AT48/366*365</f>
        <v>3465.9034197741012</v>
      </c>
      <c r="AU48" s="102">
        <f>+BISIESTO!AU48/366*365</f>
        <v>2806.200212033008</v>
      </c>
      <c r="AV48" s="101">
        <v>46</v>
      </c>
      <c r="AW48" s="102">
        <f>+BISIESTO!AW48/366*365</f>
        <v>12588.44824749054</v>
      </c>
      <c r="AX48" s="102">
        <f>+BISIESTO!AX48/366*365</f>
        <v>7832.8122428830029</v>
      </c>
      <c r="AY48" s="102">
        <f>+BISIESTO!AY48/366*365</f>
        <v>5677.1433272996546</v>
      </c>
      <c r="AZ48" s="102">
        <f>+BISIESTO!AZ48/366*365</f>
        <v>5051.8347869014315</v>
      </c>
      <c r="BA48" s="102">
        <f>+BISIESTO!BA48/366*365</f>
        <v>4578.5371880538551</v>
      </c>
      <c r="BB48" s="102">
        <f>+BISIESTO!BB48/366*365</f>
        <v>3465.9034197741012</v>
      </c>
      <c r="BC48" s="102">
        <f>+BISIESTO!BC48/366*365</f>
        <v>2806.200212033008</v>
      </c>
      <c r="BG48" s="110">
        <v>46</v>
      </c>
      <c r="BH48" s="33">
        <f>+BISIESTO!BH48/366*365</f>
        <v>1590.5113865000003</v>
      </c>
      <c r="BI48" s="33">
        <f>+BISIESTO!BI48/366*365</f>
        <v>2789.8981856</v>
      </c>
    </row>
    <row r="49" spans="1:61">
      <c r="A49" s="108" t="s">
        <v>65</v>
      </c>
      <c r="B49" s="105">
        <v>12</v>
      </c>
      <c r="AN49" s="101">
        <v>47</v>
      </c>
      <c r="AO49" s="102">
        <f>+BISIESTO!AO49/366*365</f>
        <v>13213.756787888762</v>
      </c>
      <c r="AP49" s="102">
        <f>+BISIESTO!AP49/366*365</f>
        <v>8013.8226098403811</v>
      </c>
      <c r="AQ49" s="102">
        <f>+BISIESTO!AQ49/366*365</f>
        <v>5989.7975974987667</v>
      </c>
      <c r="AR49" s="102">
        <f>+BISIESTO!AR49/366*365</f>
        <v>5224.6174099062046</v>
      </c>
      <c r="AS49" s="102">
        <f>+BISIESTO!AS49/366*365</f>
        <v>4726.2319360555921</v>
      </c>
      <c r="AT49" s="102">
        <f>+BISIESTO!AT49/366*365</f>
        <v>3564.366585108593</v>
      </c>
      <c r="AU49" s="102">
        <f>+BISIESTO!AU49/366*365</f>
        <v>2904.6633773674994</v>
      </c>
      <c r="AV49" s="101">
        <v>47</v>
      </c>
      <c r="AW49" s="102">
        <f>+BISIESTO!AW49/366*365</f>
        <v>13213.756787888762</v>
      </c>
      <c r="AX49" s="102">
        <f>+BISIESTO!AX49/366*365</f>
        <v>8013.8226098403811</v>
      </c>
      <c r="AY49" s="102">
        <f>+BISIESTO!AY49/366*365</f>
        <v>5989.7975974987667</v>
      </c>
      <c r="AZ49" s="102">
        <f>+BISIESTO!AZ49/366*365</f>
        <v>5224.6174099062046</v>
      </c>
      <c r="BA49" s="102">
        <f>+BISIESTO!BA49/366*365</f>
        <v>4726.2319360555921</v>
      </c>
      <c r="BB49" s="102">
        <f>+BISIESTO!BB49/366*365</f>
        <v>3564.366585108593</v>
      </c>
      <c r="BC49" s="102">
        <f>+BISIESTO!BC49/366*365</f>
        <v>2904.6633773674994</v>
      </c>
      <c r="BG49" s="110">
        <v>47</v>
      </c>
      <c r="BH49" s="33">
        <f>+BISIESTO!BH49/366*365</f>
        <v>1664.8343485</v>
      </c>
      <c r="BI49" s="33">
        <f>+BISIESTO!BI49/366*365</f>
        <v>2880.0147769999999</v>
      </c>
    </row>
    <row r="50" spans="1:61">
      <c r="A50" s="108" t="s">
        <v>55</v>
      </c>
      <c r="B50" s="105">
        <v>11.7485020253214</v>
      </c>
      <c r="AN50" s="101">
        <v>48</v>
      </c>
      <c r="AO50" s="102">
        <f>+BISIESTO!AO50/366*365</f>
        <v>13839.065328286986</v>
      </c>
      <c r="AP50" s="102">
        <f>+BISIESTO!AP50/366*365</f>
        <v>8367.615599802537</v>
      </c>
      <c r="AQ50" s="102">
        <f>+BISIESTO!AQ50/366*365</f>
        <v>6211.9466842191887</v>
      </c>
      <c r="AR50" s="102">
        <f>+BISIESTO!AR50/366*365</f>
        <v>5397.4000329109767</v>
      </c>
      <c r="AS50" s="102">
        <f>+BISIESTO!AS50/366*365</f>
        <v>5021.621432059067</v>
      </c>
      <c r="AT50" s="102">
        <f>+BISIESTO!AT50/366*365</f>
        <v>3761.2929157775757</v>
      </c>
      <c r="AU50" s="102">
        <f>+BISIESTO!AU50/366*365</f>
        <v>3003.1265427019907</v>
      </c>
      <c r="AV50" s="101">
        <v>48</v>
      </c>
      <c r="AW50" s="102">
        <f>+BISIESTO!AW50/366*365</f>
        <v>13839.065328286986</v>
      </c>
      <c r="AX50" s="102">
        <f>+BISIESTO!AX50/366*365</f>
        <v>8367.615599802537</v>
      </c>
      <c r="AY50" s="102">
        <f>+BISIESTO!AY50/366*365</f>
        <v>6211.9466842191887</v>
      </c>
      <c r="AZ50" s="102">
        <f>+BISIESTO!AZ50/366*365</f>
        <v>5397.4000329109767</v>
      </c>
      <c r="BA50" s="102">
        <f>+BISIESTO!BA50/366*365</f>
        <v>5021.621432059067</v>
      </c>
      <c r="BB50" s="102">
        <f>+BISIESTO!BB50/366*365</f>
        <v>3761.2929157775757</v>
      </c>
      <c r="BC50" s="102">
        <f>+BISIESTO!BC50/366*365</f>
        <v>3003.1265427019907</v>
      </c>
      <c r="BG50" s="110">
        <v>48</v>
      </c>
      <c r="BH50" s="33">
        <f>+BISIESTO!BH50/366*365</f>
        <v>1739.1573105</v>
      </c>
      <c r="BI50" s="33">
        <f>+BISIESTO!BI50/366*365</f>
        <v>2970.1313684000002</v>
      </c>
    </row>
    <row r="51" spans="1:61">
      <c r="A51" s="108" t="s">
        <v>67</v>
      </c>
      <c r="B51" s="105">
        <v>11.0080734336986</v>
      </c>
      <c r="AN51" s="101">
        <v>49</v>
      </c>
      <c r="AO51" s="102">
        <f>+BISIESTO!AO51/366*365</f>
        <v>14456.146124732601</v>
      </c>
      <c r="AP51" s="102">
        <f>+BISIESTO!AP51/366*365</f>
        <v>8713.1808458120795</v>
      </c>
      <c r="AQ51" s="102">
        <f>+BISIESTO!AQ51/366*365</f>
        <v>6434.095770939608</v>
      </c>
      <c r="AR51" s="102">
        <f>+BISIESTO!AR51/366*365</f>
        <v>5570.182655915748</v>
      </c>
      <c r="AS51" s="102">
        <f>+BISIESTO!AS51/366*365</f>
        <v>5317.0109280625411</v>
      </c>
      <c r="AT51" s="102">
        <f>+BISIESTO!AT51/366*365</f>
        <v>4017.2971456472537</v>
      </c>
      <c r="AU51" s="102">
        <f>+BISIESTO!AU51/366*365</f>
        <v>3150.8212907037282</v>
      </c>
      <c r="AV51" s="101">
        <v>49</v>
      </c>
      <c r="AW51" s="102">
        <f>+BISIESTO!AW51/366*365</f>
        <v>14456.146124732601</v>
      </c>
      <c r="AX51" s="102">
        <f>+BISIESTO!AX51/366*365</f>
        <v>8713.1808458120795</v>
      </c>
      <c r="AY51" s="102">
        <f>+BISIESTO!AY51/366*365</f>
        <v>6434.095770939608</v>
      </c>
      <c r="AZ51" s="102">
        <f>+BISIESTO!AZ51/366*365</f>
        <v>5570.182655915748</v>
      </c>
      <c r="BA51" s="102">
        <f>+BISIESTO!BA51/366*365</f>
        <v>5317.0109280625411</v>
      </c>
      <c r="BB51" s="102">
        <f>+BISIESTO!BB51/366*365</f>
        <v>4017.2971456472537</v>
      </c>
      <c r="BC51" s="102">
        <f>+BISIESTO!BC51/366*365</f>
        <v>3150.8212907037282</v>
      </c>
      <c r="BG51" s="110">
        <v>49</v>
      </c>
      <c r="BH51" s="33">
        <f>+BISIESTO!BH51/366*365</f>
        <v>1813.4802725</v>
      </c>
      <c r="BI51" s="33">
        <f>+BISIESTO!BI51/366*365</f>
        <v>3060.2479597999995</v>
      </c>
    </row>
    <row r="52" spans="1:61">
      <c r="AM52" s="28"/>
      <c r="AN52" s="101">
        <v>50</v>
      </c>
      <c r="AO52" s="102">
        <f>+BISIESTO!AO52/366*365</f>
        <v>15254.237288135593</v>
      </c>
      <c r="AP52" s="102">
        <f>+BISIESTO!AP52/366*365</f>
        <v>8984.6963962481495</v>
      </c>
      <c r="AQ52" s="102">
        <f>+BISIESTO!AQ52/366*365</f>
        <v>6697.383577423072</v>
      </c>
      <c r="AR52" s="102">
        <f>+BISIESTO!AR52/366*365</f>
        <v>5751.1930228731289</v>
      </c>
      <c r="AS52" s="102">
        <f>+BISIESTO!AS52/366*365</f>
        <v>5612.4004240660161</v>
      </c>
      <c r="AT52" s="102">
        <f>+BISIESTO!AT52/366*365</f>
        <v>4283.1476920503801</v>
      </c>
      <c r="AU52" s="102">
        <f>+BISIESTO!AU52/366*365</f>
        <v>3298.5160387054652</v>
      </c>
      <c r="AV52" s="101">
        <v>50</v>
      </c>
      <c r="AW52" s="102">
        <f>+BISIESTO!AW52/366*365</f>
        <v>15254.237288135593</v>
      </c>
      <c r="AX52" s="102">
        <f>+BISIESTO!AX52/366*365</f>
        <v>8984.6963962481495</v>
      </c>
      <c r="AY52" s="102">
        <f>+BISIESTO!AY52/366*365</f>
        <v>6697.383577423072</v>
      </c>
      <c r="AZ52" s="102">
        <f>+BISIESTO!AZ52/366*365</f>
        <v>5751.1930228731289</v>
      </c>
      <c r="BA52" s="102">
        <f>+BISIESTO!BA52/366*365</f>
        <v>5612.4004240660161</v>
      </c>
      <c r="BB52" s="102">
        <f>+BISIESTO!BB52/366*365</f>
        <v>4283.1476920503801</v>
      </c>
      <c r="BC52" s="102">
        <f>+BISIESTO!BC52/366*365</f>
        <v>3298.5160387054652</v>
      </c>
      <c r="BF52" s="28"/>
      <c r="BG52" s="110">
        <v>50</v>
      </c>
      <c r="BH52" s="33">
        <f>+BISIESTO!BH52/366*365</f>
        <v>1887.8032344999997</v>
      </c>
      <c r="BI52" s="33">
        <f>+BISIESTO!BI52/366*365</f>
        <v>3149.4355141999999</v>
      </c>
    </row>
    <row r="53" spans="1:61">
      <c r="AN53" s="101">
        <v>51</v>
      </c>
      <c r="AO53" s="102">
        <f>+BISIESTO!AO53/366*365</f>
        <v>15961.823268059899</v>
      </c>
      <c r="AP53" s="102">
        <f>+BISIESTO!AP53/366*365</f>
        <v>9955.5701826559161</v>
      </c>
      <c r="AQ53" s="102">
        <f>+BISIESTO!AQ53/366*365</f>
        <v>7281.5533980582522</v>
      </c>
      <c r="AR53" s="102">
        <f>+BISIESTO!AR53/366*365</f>
        <v>6277.7686358400533</v>
      </c>
      <c r="AS53" s="102">
        <f>+BISIESTO!AS53/366*365</f>
        <v>5907.789920069491</v>
      </c>
      <c r="AT53" s="102">
        <f>+BISIESTO!AT53/366*365</f>
        <v>4529.3056053866094</v>
      </c>
      <c r="AU53" s="102">
        <f>+BISIESTO!AU53/366*365</f>
        <v>3446.2107867072027</v>
      </c>
      <c r="AV53" s="101">
        <v>51</v>
      </c>
      <c r="AW53" s="102">
        <f>+BISIESTO!AW53/366*365</f>
        <v>15961.823268059899</v>
      </c>
      <c r="AX53" s="102">
        <f>+BISIESTO!AX53/366*365</f>
        <v>9955.5701826559161</v>
      </c>
      <c r="AY53" s="102">
        <f>+BISIESTO!AY53/366*365</f>
        <v>7281.5533980582522</v>
      </c>
      <c r="AZ53" s="102">
        <f>+BISIESTO!AZ53/366*365</f>
        <v>6277.7686358400533</v>
      </c>
      <c r="BA53" s="102">
        <f>+BISIESTO!BA53/366*365</f>
        <v>5907.789920069491</v>
      </c>
      <c r="BB53" s="102">
        <f>+BISIESTO!BB53/366*365</f>
        <v>4529.3056053866094</v>
      </c>
      <c r="BC53" s="102">
        <f>+BISIESTO!BC53/366*365</f>
        <v>3446.2107867072027</v>
      </c>
      <c r="BG53" s="110">
        <v>51</v>
      </c>
      <c r="BH53" s="33">
        <f>+BISIESTO!BH53/366*365</f>
        <v>1962.1261965000001</v>
      </c>
      <c r="BI53" s="33">
        <f>+BISIESTO!BI53/366*365</f>
        <v>3239.5521055999998</v>
      </c>
    </row>
    <row r="54" spans="1:61">
      <c r="AN54" s="101">
        <v>52</v>
      </c>
      <c r="AO54" s="102">
        <f>+BISIESTO!AO54/366*365</f>
        <v>16850.419614941584</v>
      </c>
      <c r="AP54" s="102">
        <f>+BISIESTO!AP54/366*365</f>
        <v>10696.067138390654</v>
      </c>
      <c r="AQ54" s="102">
        <f>+BISIESTO!AQ54/366*365</f>
        <v>7709.3960835938797</v>
      </c>
      <c r="AR54" s="102">
        <f>+BISIESTO!AR54/366*365</f>
        <v>6541.0564423235146</v>
      </c>
      <c r="AS54" s="102">
        <f>+BISIESTO!AS54/366*365</f>
        <v>6203.1794160729651</v>
      </c>
      <c r="AT54" s="102">
        <f>+BISIESTO!AT54/366*365</f>
        <v>4775.4635187228378</v>
      </c>
      <c r="AU54" s="102">
        <f>+BISIESTO!AU54/366*365</f>
        <v>3741.6002827106772</v>
      </c>
      <c r="AV54" s="101">
        <v>52</v>
      </c>
      <c r="AW54" s="102">
        <f>+BISIESTO!AW54/366*365</f>
        <v>16850.419614941584</v>
      </c>
      <c r="AX54" s="102">
        <f>+BISIESTO!AX54/366*365</f>
        <v>10696.067138390654</v>
      </c>
      <c r="AY54" s="102">
        <f>+BISIESTO!AY54/366*365</f>
        <v>7709.3960835938797</v>
      </c>
      <c r="AZ54" s="102">
        <f>+BISIESTO!AZ54/366*365</f>
        <v>6541.0564423235146</v>
      </c>
      <c r="BA54" s="102">
        <f>+BISIESTO!BA54/366*365</f>
        <v>6203.1794160729651</v>
      </c>
      <c r="BB54" s="102">
        <f>+BISIESTO!BB54/366*365</f>
        <v>4775.4635187228378</v>
      </c>
      <c r="BC54" s="102">
        <f>+BISIESTO!BC54/366*365</f>
        <v>3741.6002827106772</v>
      </c>
      <c r="BG54" s="110">
        <v>52</v>
      </c>
      <c r="BH54" s="33">
        <f>+BISIESTO!BH54/366*365</f>
        <v>2036.4491585000003</v>
      </c>
      <c r="BI54" s="33">
        <f>+BISIESTO!BI54/366*365</f>
        <v>3329.6686970999999</v>
      </c>
    </row>
    <row r="55" spans="1:61">
      <c r="A55" s="6" t="s">
        <v>84</v>
      </c>
      <c r="AN55" s="101">
        <v>53</v>
      </c>
      <c r="AO55" s="102">
        <f>+BISIESTO!AO55/366*365</f>
        <v>18356.096758268883</v>
      </c>
      <c r="AP55" s="102">
        <f>+BISIESTO!AP55/366*365</f>
        <v>11107.454336021065</v>
      </c>
      <c r="AQ55" s="102">
        <f>+BISIESTO!AQ55/366*365</f>
        <v>7841.0399868356108</v>
      </c>
      <c r="AR55" s="102">
        <f>+BISIESTO!AR55/366*365</f>
        <v>6713.8390653282877</v>
      </c>
      <c r="AS55" s="102">
        <f>+BISIESTO!AS55/366*365</f>
        <v>6498.5689120764391</v>
      </c>
      <c r="AT55" s="102">
        <f>+BISIESTO!AT55/366*365</f>
        <v>5021.621432059067</v>
      </c>
      <c r="AU55" s="102">
        <f>+BISIESTO!AU55/366*365</f>
        <v>4036.9897787141517</v>
      </c>
      <c r="AV55" s="101">
        <v>53</v>
      </c>
      <c r="AW55" s="102">
        <f>+BISIESTO!AW55/366*365</f>
        <v>18356.096758268883</v>
      </c>
      <c r="AX55" s="102">
        <f>+BISIESTO!AX55/366*365</f>
        <v>11107.454336021065</v>
      </c>
      <c r="AY55" s="102">
        <f>+BISIESTO!AY55/366*365</f>
        <v>7841.0399868356108</v>
      </c>
      <c r="AZ55" s="102">
        <f>+BISIESTO!AZ55/366*365</f>
        <v>6713.8390653282877</v>
      </c>
      <c r="BA55" s="102">
        <f>+BISIESTO!BA55/366*365</f>
        <v>6498.5689120764391</v>
      </c>
      <c r="BB55" s="102">
        <f>+BISIESTO!BB55/366*365</f>
        <v>5021.621432059067</v>
      </c>
      <c r="BC55" s="102">
        <f>+BISIESTO!BC55/366*365</f>
        <v>4036.9897787141517</v>
      </c>
      <c r="BG55" s="110">
        <v>53</v>
      </c>
      <c r="BH55" s="33">
        <f>+BISIESTO!BH55/366*365</f>
        <v>2114.4882685999996</v>
      </c>
      <c r="BI55" s="33">
        <f>+BISIESTO!BI55/366*365</f>
        <v>3418.8562514</v>
      </c>
    </row>
    <row r="56" spans="1:61">
      <c r="A56" s="103" t="s">
        <v>24</v>
      </c>
      <c r="B56" s="103" t="s">
        <v>61</v>
      </c>
      <c r="AM56" s="27"/>
      <c r="AN56" s="101">
        <v>54</v>
      </c>
      <c r="AO56" s="102">
        <f>+BISIESTO!AO56/366*365</f>
        <v>19335.198288629261</v>
      </c>
      <c r="AP56" s="102">
        <f>+BISIESTO!AP56/366*365</f>
        <v>11683.396412703636</v>
      </c>
      <c r="AQ56" s="102">
        <f>+BISIESTO!AQ56/366*365</f>
        <v>8194.832976797763</v>
      </c>
      <c r="AR56" s="102">
        <f>+BISIESTO!AR56/366*365</f>
        <v>6977.1268718117508</v>
      </c>
      <c r="AS56" s="102">
        <f>+BISIESTO!AS56/366*365</f>
        <v>6793.958408079915</v>
      </c>
      <c r="AT56" s="102">
        <f>+BISIESTO!AT56/366*365</f>
        <v>5317.0109280625411</v>
      </c>
      <c r="AU56" s="102">
        <f>+BISIESTO!AU56/366*365</f>
        <v>4332.3792747176267</v>
      </c>
      <c r="AV56" s="101">
        <v>54</v>
      </c>
      <c r="AW56" s="102">
        <f>+BISIESTO!AW56/366*365</f>
        <v>19335.198288629261</v>
      </c>
      <c r="AX56" s="102">
        <f>+BISIESTO!AX56/366*365</f>
        <v>11683.396412703636</v>
      </c>
      <c r="AY56" s="102">
        <f>+BISIESTO!AY56/366*365</f>
        <v>8194.832976797763</v>
      </c>
      <c r="AZ56" s="102">
        <f>+BISIESTO!AZ56/366*365</f>
        <v>6977.1268718117508</v>
      </c>
      <c r="BA56" s="102">
        <f>+BISIESTO!BA56/366*365</f>
        <v>6793.958408079915</v>
      </c>
      <c r="BB56" s="102">
        <f>+BISIESTO!BB56/366*365</f>
        <v>5317.0109280625411</v>
      </c>
      <c r="BC56" s="102">
        <f>+BISIESTO!BC56/366*365</f>
        <v>4332.3792747176267</v>
      </c>
      <c r="BF56" s="27"/>
      <c r="BG56" s="110">
        <v>54</v>
      </c>
      <c r="BH56" s="33">
        <f>+BISIESTO!BH56/366*365</f>
        <v>2216.6823413000002</v>
      </c>
      <c r="BI56" s="33">
        <f>+BISIESTO!BI56/366*365</f>
        <v>3509.9018799</v>
      </c>
    </row>
    <row r="57" spans="1:61">
      <c r="A57" s="14" t="s">
        <v>28</v>
      </c>
      <c r="B57" s="104">
        <v>1</v>
      </c>
      <c r="AN57" s="101">
        <v>55</v>
      </c>
      <c r="AO57" s="102">
        <f>+BISIESTO!AO57/366*365</f>
        <v>20577.587625473097</v>
      </c>
      <c r="AP57" s="102">
        <f>+BISIESTO!AP57/366*365</f>
        <v>12177.061049860131</v>
      </c>
      <c r="AQ57" s="102">
        <f>+BISIESTO!AQ57/366*365</f>
        <v>8639.1311502386034</v>
      </c>
      <c r="AR57" s="102">
        <f>+BISIESTO!AR57/366*365</f>
        <v>7330.9198617739021</v>
      </c>
      <c r="AS57" s="102">
        <f>+BISIESTO!AS57/366*365</f>
        <v>7089.347904083389</v>
      </c>
      <c r="AT57" s="102">
        <f>+BISIESTO!AT57/366*365</f>
        <v>5612.4004240660161</v>
      </c>
      <c r="AU57" s="102">
        <f>+BISIESTO!AU57/366*365</f>
        <v>4627.7687707211007</v>
      </c>
      <c r="AV57" s="101">
        <v>55</v>
      </c>
      <c r="AW57" s="102">
        <f>+BISIESTO!AW57/366*365</f>
        <v>20577.587625473097</v>
      </c>
      <c r="AX57" s="102">
        <f>+BISIESTO!AX57/366*365</f>
        <v>12177.061049860131</v>
      </c>
      <c r="AY57" s="102">
        <f>+BISIESTO!AY57/366*365</f>
        <v>8639.1311502386034</v>
      </c>
      <c r="AZ57" s="102">
        <f>+BISIESTO!AZ57/366*365</f>
        <v>7330.9198617739021</v>
      </c>
      <c r="BA57" s="102">
        <f>+BISIESTO!BA57/366*365</f>
        <v>7089.347904083389</v>
      </c>
      <c r="BB57" s="102">
        <f>+BISIESTO!BB57/366*365</f>
        <v>5612.4004240660161</v>
      </c>
      <c r="BC57" s="102">
        <f>+BISIESTO!BC57/366*365</f>
        <v>4627.7687707211007</v>
      </c>
      <c r="BG57" s="110">
        <v>55</v>
      </c>
      <c r="BH57" s="33">
        <f>+BISIESTO!BH57/366*365</f>
        <v>2305.8698957000001</v>
      </c>
      <c r="BI57" s="33">
        <f>+BISIESTO!BI57/366*365</f>
        <v>3660.4058779000002</v>
      </c>
    </row>
    <row r="58" spans="1:61">
      <c r="A58" s="36" t="s">
        <v>62</v>
      </c>
      <c r="B58" s="105">
        <v>4</v>
      </c>
      <c r="AN58" s="101">
        <v>56</v>
      </c>
      <c r="AO58" s="102">
        <f>+BISIESTO!AO58/366*365</f>
        <v>22083.2647688004</v>
      </c>
      <c r="AP58" s="102">
        <f>+BISIESTO!AP58/366*365</f>
        <v>12753.003126542702</v>
      </c>
      <c r="AQ58" s="102">
        <f>+BISIESTO!AQ58/366*365</f>
        <v>8984.6963962481495</v>
      </c>
      <c r="AR58" s="102">
        <f>+BISIESTO!AR58/366*365</f>
        <v>7766.9902912621374</v>
      </c>
      <c r="AS58" s="102">
        <f>+BISIESTO!AS58/366*365</f>
        <v>7483.2005654213544</v>
      </c>
      <c r="AT58" s="102">
        <f>+BISIESTO!AT58/366*365</f>
        <v>5907.789920069491</v>
      </c>
      <c r="AU58" s="102">
        <f>+BISIESTO!AU58/366*365</f>
        <v>4923.1582667245757</v>
      </c>
      <c r="AV58" s="101">
        <v>56</v>
      </c>
      <c r="AW58" s="102">
        <f>+BISIESTO!AW58/366*365</f>
        <v>22083.2647688004</v>
      </c>
      <c r="AX58" s="102">
        <f>+BISIESTO!AX58/366*365</f>
        <v>12753.003126542702</v>
      </c>
      <c r="AY58" s="102">
        <f>+BISIESTO!AY58/366*365</f>
        <v>8984.6963962481495</v>
      </c>
      <c r="AZ58" s="102">
        <f>+BISIESTO!AZ58/366*365</f>
        <v>7766.9902912621374</v>
      </c>
      <c r="BA58" s="102">
        <f>+BISIESTO!BA58/366*365</f>
        <v>7483.2005654213544</v>
      </c>
      <c r="BB58" s="102">
        <f>+BISIESTO!BB58/366*365</f>
        <v>5907.789920069491</v>
      </c>
      <c r="BC58" s="102">
        <f>+BISIESTO!BC58/366*365</f>
        <v>4923.1582667245757</v>
      </c>
      <c r="BG58" s="110">
        <v>56</v>
      </c>
      <c r="BH58" s="33">
        <f>+BISIESTO!BH58/366*365</f>
        <v>2399.7026351999998</v>
      </c>
      <c r="BI58" s="33">
        <f>+BISIESTO!BI58/366*365</f>
        <v>3809.0518019000001</v>
      </c>
    </row>
    <row r="59" spans="1:61">
      <c r="A59" s="106" t="s">
        <v>77</v>
      </c>
      <c r="B59" s="105">
        <v>5.8056717916306102</v>
      </c>
      <c r="AN59" s="101">
        <v>57</v>
      </c>
      <c r="AO59" s="102">
        <f>+BISIESTO!AO59/366*365</f>
        <v>23737.041303274644</v>
      </c>
      <c r="AP59" s="102">
        <f>+BISIESTO!AP59/366*365</f>
        <v>13452.361362514401</v>
      </c>
      <c r="AQ59" s="102">
        <f>+BISIESTO!AQ59/366*365</f>
        <v>9560.6384729307265</v>
      </c>
      <c r="AR59" s="102">
        <f>+BISIESTO!AR59/366*365</f>
        <v>8203.0607207503726</v>
      </c>
      <c r="AS59" s="102">
        <f>+BISIESTO!AS59/366*365</f>
        <v>7975.516392093813</v>
      </c>
      <c r="AT59" s="102">
        <f>+BISIESTO!AT59/366*365</f>
        <v>6203.1794160729651</v>
      </c>
      <c r="AU59" s="102">
        <f>+BISIESTO!AU59/366*365</f>
        <v>5267.7793453952963</v>
      </c>
      <c r="AV59" s="101">
        <v>57</v>
      </c>
      <c r="AW59" s="102">
        <f>+BISIESTO!AW59/366*365</f>
        <v>23737.041303274644</v>
      </c>
      <c r="AX59" s="102">
        <f>+BISIESTO!AX59/366*365</f>
        <v>13452.361362514401</v>
      </c>
      <c r="AY59" s="102">
        <f>+BISIESTO!AY59/366*365</f>
        <v>9560.6384729307265</v>
      </c>
      <c r="AZ59" s="102">
        <f>+BISIESTO!AZ59/366*365</f>
        <v>8203.0607207503726</v>
      </c>
      <c r="BA59" s="102">
        <f>+BISIESTO!BA59/366*365</f>
        <v>7975.516392093813</v>
      </c>
      <c r="BB59" s="102">
        <f>+BISIESTO!BB59/366*365</f>
        <v>6203.1794160729651</v>
      </c>
      <c r="BC59" s="102">
        <f>+BISIESTO!BC59/366*365</f>
        <v>5267.7793453952963</v>
      </c>
      <c r="BG59" s="110">
        <v>57</v>
      </c>
      <c r="BH59" s="33">
        <f>+BISIESTO!BH59/366*365</f>
        <v>2519.5484114000001</v>
      </c>
      <c r="BI59" s="33">
        <f>+BISIESTO!BI59/366*365</f>
        <v>3990.2140217000001</v>
      </c>
    </row>
    <row r="60" spans="1:61">
      <c r="A60" s="106" t="s">
        <v>78</v>
      </c>
      <c r="B60" s="105">
        <v>5.7258230127691201</v>
      </c>
      <c r="AN60" s="101">
        <v>58</v>
      </c>
      <c r="AO60" s="102">
        <f>+BISIESTO!AO60/366*365</f>
        <v>25135.757775218037</v>
      </c>
      <c r="AP60" s="102">
        <f>+BISIESTO!AP60/366*365</f>
        <v>14151.719598486095</v>
      </c>
      <c r="AQ60" s="102">
        <f>+BISIESTO!AQ60/366*365</f>
        <v>10046.075366134606</v>
      </c>
      <c r="AR60" s="102">
        <f>+BISIESTO!AR60/366*365</f>
        <v>8639.1311502386052</v>
      </c>
      <c r="AS60" s="102">
        <f>+BISIESTO!AS60/366*365</f>
        <v>8467.8322187662707</v>
      </c>
      <c r="AT60" s="102">
        <f>+BISIESTO!AT60/366*365</f>
        <v>6597.0320774109305</v>
      </c>
      <c r="AU60" s="102">
        <f>+BISIESTO!AU60/366*365</f>
        <v>5612.4004240660161</v>
      </c>
      <c r="AV60" s="101">
        <v>58</v>
      </c>
      <c r="AW60" s="102">
        <f>+BISIESTO!AW60/366*365</f>
        <v>25135.757775218037</v>
      </c>
      <c r="AX60" s="102">
        <f>+BISIESTO!AX60/366*365</f>
        <v>14151.719598486095</v>
      </c>
      <c r="AY60" s="102">
        <f>+BISIESTO!AY60/366*365</f>
        <v>10046.075366134606</v>
      </c>
      <c r="AZ60" s="102">
        <f>+BISIESTO!AZ60/366*365</f>
        <v>8639.1311502386052</v>
      </c>
      <c r="BA60" s="102">
        <f>+BISIESTO!BA60/366*365</f>
        <v>8467.8322187662707</v>
      </c>
      <c r="BB60" s="102">
        <f>+BISIESTO!BB60/366*365</f>
        <v>6597.0320774109305</v>
      </c>
      <c r="BC60" s="102">
        <f>+BISIESTO!BC60/366*365</f>
        <v>5612.4004240660161</v>
      </c>
      <c r="BG60" s="110">
        <v>58</v>
      </c>
      <c r="BH60" s="33">
        <f>+BISIESTO!BH60/366*365</f>
        <v>2639.3941875999999</v>
      </c>
      <c r="BI60" s="33">
        <f>+BISIESTO!BI60/366*365</f>
        <v>4170.4472044999993</v>
      </c>
    </row>
    <row r="61" spans="1:61">
      <c r="A61" s="107" t="s">
        <v>79</v>
      </c>
      <c r="B61" s="105">
        <v>9.4973295673380704</v>
      </c>
      <c r="AN61" s="101">
        <v>59</v>
      </c>
      <c r="AO61" s="102">
        <f>+BISIESTO!AO61/366*365</f>
        <v>26641.434918545339</v>
      </c>
      <c r="AP61" s="102">
        <f>+BISIESTO!AP61/366*365</f>
        <v>15056.771433272999</v>
      </c>
      <c r="AQ61" s="102">
        <f>+BISIESTO!AQ61/366*365</f>
        <v>11033.404640447592</v>
      </c>
      <c r="AR61" s="102">
        <f>+BISIESTO!AR61/366*365</f>
        <v>9338.4893862103036</v>
      </c>
      <c r="AS61" s="102">
        <f>+BISIESTO!AS61/366*365</f>
        <v>8960.1480454387274</v>
      </c>
      <c r="AT61" s="102">
        <f>+BISIESTO!AT61/366*365</f>
        <v>6990.8847387488977</v>
      </c>
      <c r="AU61" s="102">
        <f>+BISIESTO!AU61/366*365</f>
        <v>5957.0215027367358</v>
      </c>
      <c r="AV61" s="101">
        <v>59</v>
      </c>
      <c r="AW61" s="102">
        <f>+BISIESTO!AW61/366*365</f>
        <v>26641.434918545339</v>
      </c>
      <c r="AX61" s="102">
        <f>+BISIESTO!AX61/366*365</f>
        <v>15056.771433272999</v>
      </c>
      <c r="AY61" s="102">
        <f>+BISIESTO!AY61/366*365</f>
        <v>11033.404640447592</v>
      </c>
      <c r="AZ61" s="102">
        <f>+BISIESTO!AZ61/366*365</f>
        <v>9338.4893862103036</v>
      </c>
      <c r="BA61" s="102">
        <f>+BISIESTO!BA61/366*365</f>
        <v>8960.1480454387274</v>
      </c>
      <c r="BB61" s="102">
        <f>+BISIESTO!BB61/366*365</f>
        <v>6990.8847387488977</v>
      </c>
      <c r="BC61" s="102">
        <f>+BISIESTO!BC61/366*365</f>
        <v>5957.0215027367358</v>
      </c>
      <c r="BG61" s="110">
        <v>59</v>
      </c>
      <c r="BH61" s="33">
        <f>+BISIESTO!BH61/366*365</f>
        <v>2760.1690008</v>
      </c>
      <c r="BI61" s="33">
        <f>+BISIESTO!BI61/366*365</f>
        <v>4349.7513503</v>
      </c>
    </row>
    <row r="62" spans="1:61">
      <c r="A62" s="107" t="s">
        <v>80</v>
      </c>
      <c r="B62" s="105">
        <v>9.2944311173425795</v>
      </c>
      <c r="AN62" s="101">
        <v>60</v>
      </c>
      <c r="AO62" s="102">
        <f>+BISIESTO!AO62/366*365</f>
        <v>28023.695902583517</v>
      </c>
      <c r="AP62" s="102">
        <f>+BISIESTO!AP62/366*365</f>
        <v>15961.823268059899</v>
      </c>
      <c r="AQ62" s="102">
        <f>+BISIESTO!AQ62/366*365</f>
        <v>12061.872634523615</v>
      </c>
      <c r="AR62" s="102">
        <f>+BISIESTO!AR62/366*365</f>
        <v>10128.35280566069</v>
      </c>
      <c r="AS62" s="102">
        <f>+BISIESTO!AS62/366*365</f>
        <v>9944.7796987836427</v>
      </c>
      <c r="AT62" s="102">
        <f>+BISIESTO!AT62/366*365</f>
        <v>8467.8322187662707</v>
      </c>
      <c r="AU62" s="102">
        <f>+BISIESTO!AU62/366*365</f>
        <v>6252.4109987402117</v>
      </c>
      <c r="AV62" s="101">
        <v>60</v>
      </c>
      <c r="AW62" s="102">
        <f>+BISIESTO!AW62/366*365</f>
        <v>28023.695902583517</v>
      </c>
      <c r="AX62" s="102">
        <f>+BISIESTO!AX62/366*365</f>
        <v>15961.823268059899</v>
      </c>
      <c r="AY62" s="102">
        <f>+BISIESTO!AY62/366*365</f>
        <v>12061.872634523615</v>
      </c>
      <c r="AZ62" s="102">
        <f>+BISIESTO!AZ62/366*365</f>
        <v>10128.35280566069</v>
      </c>
      <c r="BA62" s="102">
        <f>+BISIESTO!BA62/366*365</f>
        <v>9944.7796987836427</v>
      </c>
      <c r="BB62" s="102">
        <f>+BISIESTO!BB62/366*365</f>
        <v>8467.8322187662707</v>
      </c>
      <c r="BC62" s="102">
        <f>+BISIESTO!BC62/366*365</f>
        <v>6252.4109987402117</v>
      </c>
      <c r="BG62" s="110">
        <v>60</v>
      </c>
      <c r="BH62" s="33">
        <f>+BISIESTO!BH62/366*365</f>
        <v>2898.5955174999999</v>
      </c>
      <c r="BI62" s="33">
        <f>+BISIESTO!BI62/366*365</f>
        <v>4529.9845332000014</v>
      </c>
    </row>
    <row r="63" spans="1:61">
      <c r="A63" s="108" t="s">
        <v>81</v>
      </c>
      <c r="B63" s="105">
        <v>11.2915159896011</v>
      </c>
      <c r="AN63" s="101">
        <v>61</v>
      </c>
      <c r="AO63" s="102">
        <f>+BISIESTO!AO63/366*365</f>
        <v>30598.97975974988</v>
      </c>
      <c r="AP63" s="102">
        <f>+BISIESTO!AP63/366*365</f>
        <v>17278.26230047721</v>
      </c>
      <c r="AQ63" s="102">
        <f>+BISIESTO!AQ63/366*365</f>
        <v>12753.003126542702</v>
      </c>
      <c r="AR63" s="102">
        <f>+BISIESTO!AR63/366*365</f>
        <v>11000.493664637157</v>
      </c>
      <c r="AS63" s="102"/>
      <c r="AT63" s="102"/>
      <c r="AU63" s="102"/>
      <c r="AV63" s="101">
        <v>61</v>
      </c>
      <c r="AW63" s="102">
        <f>+BISIESTO!AW63/366*365</f>
        <v>30598.97975974988</v>
      </c>
      <c r="AX63" s="102">
        <f>+BISIESTO!AX63/366*365</f>
        <v>17278.26230047721</v>
      </c>
      <c r="AY63" s="102">
        <f>+BISIESTO!AY63/366*365</f>
        <v>12753.003126542702</v>
      </c>
      <c r="AZ63" s="102">
        <f>+BISIESTO!AZ63/366*365</f>
        <v>11000.493664637157</v>
      </c>
      <c r="BA63" s="102"/>
      <c r="BB63" s="102"/>
      <c r="BC63" s="102"/>
      <c r="BG63" s="110">
        <v>61</v>
      </c>
      <c r="BH63" s="33">
        <f>+BISIESTO!BH63/366*365</f>
        <v>3068.6092931000003</v>
      </c>
      <c r="BI63" s="33">
        <f>+BISIESTO!BI63/366*365</f>
        <v>4710.2177160000001</v>
      </c>
    </row>
    <row r="64" spans="1:61">
      <c r="A64" s="108" t="s">
        <v>82</v>
      </c>
      <c r="B64" s="105">
        <v>11.0080734336986</v>
      </c>
      <c r="AN64" s="101">
        <v>62</v>
      </c>
      <c r="AO64" s="102">
        <f>+BISIESTO!AO64/366*365</f>
        <v>33264.76880039493</v>
      </c>
      <c r="AP64" s="102">
        <f>+BISIESTO!AP64/366*365</f>
        <v>18594.701332894521</v>
      </c>
      <c r="AQ64" s="102">
        <f>+BISIESTO!AQ64/366*365</f>
        <v>13896.659535955241</v>
      </c>
      <c r="AR64" s="102">
        <f>+BISIESTO!AR64/366*365</f>
        <v>11880.862267566234</v>
      </c>
      <c r="AS64" s="102"/>
      <c r="AT64" s="102"/>
      <c r="AU64" s="102"/>
      <c r="AV64" s="101">
        <v>62</v>
      </c>
      <c r="AW64" s="102">
        <f>+BISIESTO!AW64/366*365</f>
        <v>33264.76880039493</v>
      </c>
      <c r="AX64" s="102">
        <f>+BISIESTO!AX64/366*365</f>
        <v>18594.701332894521</v>
      </c>
      <c r="AY64" s="102">
        <f>+BISIESTO!AY64/366*365</f>
        <v>13896.659535955241</v>
      </c>
      <c r="AZ64" s="102">
        <f>+BISIESTO!AZ64/366*365</f>
        <v>11880.862267566234</v>
      </c>
      <c r="BA64" s="102"/>
      <c r="BB64" s="102"/>
      <c r="BC64" s="102"/>
      <c r="BG64" s="110">
        <v>62</v>
      </c>
      <c r="BH64" s="33">
        <f>+BISIESTO!BH64/366*365</f>
        <v>3239.5521055999998</v>
      </c>
      <c r="BI64" s="33">
        <f>+BISIESTO!BI64/366*365</f>
        <v>4890.4508987999998</v>
      </c>
    </row>
    <row r="65" spans="40:61">
      <c r="AN65" s="101">
        <v>63</v>
      </c>
      <c r="AO65" s="102">
        <f>+BISIESTO!AO65/366*365</f>
        <v>35478.031923646544</v>
      </c>
      <c r="AP65" s="102">
        <f>+BISIESTO!AP65/366*365</f>
        <v>19870.001645548793</v>
      </c>
      <c r="AQ65" s="102">
        <f>+BISIESTO!AQ65/366*365</f>
        <v>14892.216554220833</v>
      </c>
      <c r="AR65" s="102">
        <f>+BISIESTO!AR65/366*365</f>
        <v>12753.003126542702</v>
      </c>
      <c r="AS65" s="102"/>
      <c r="AT65" s="102"/>
      <c r="AU65" s="102"/>
      <c r="AV65" s="101">
        <v>63</v>
      </c>
      <c r="AW65" s="102">
        <f>+BISIESTO!AW65/366*365</f>
        <v>35478.031923646544</v>
      </c>
      <c r="AX65" s="102">
        <f>+BISIESTO!AX65/366*365</f>
        <v>19870.001645548793</v>
      </c>
      <c r="AY65" s="102">
        <f>+BISIESTO!AY65/366*365</f>
        <v>14892.216554220833</v>
      </c>
      <c r="AZ65" s="102">
        <f>+BISIESTO!AZ65/366*365</f>
        <v>12753.003126542702</v>
      </c>
      <c r="BA65" s="102"/>
      <c r="BB65" s="102"/>
      <c r="BC65" s="102"/>
      <c r="BG65" s="110">
        <v>63</v>
      </c>
      <c r="BH65" s="33">
        <f>+BISIESTO!BH65/366*365</f>
        <v>3419.7852885000002</v>
      </c>
      <c r="BI65" s="33">
        <f>+BISIESTO!BI65/366*365</f>
        <v>5069.7550445999996</v>
      </c>
    </row>
    <row r="66" spans="40:61">
      <c r="AN66" s="101">
        <v>64</v>
      </c>
      <c r="AO66" s="102">
        <f>+BISIESTO!AO66/366*365</f>
        <v>37609.017607372065</v>
      </c>
      <c r="AP66" s="102">
        <f>+BISIESTO!AP66/366*365</f>
        <v>21227.579397729143</v>
      </c>
      <c r="AQ66" s="102">
        <f>+BISIESTO!AQ66/366*365</f>
        <v>16077.011683396413</v>
      </c>
      <c r="AR66" s="102">
        <f>+BISIESTO!AR66/366*365</f>
        <v>13633.371729471783</v>
      </c>
      <c r="AS66" s="102"/>
      <c r="AT66" s="102"/>
      <c r="AU66" s="102"/>
      <c r="AV66" s="101">
        <v>64</v>
      </c>
      <c r="AW66" s="102">
        <f>+BISIESTO!AW66/366*365</f>
        <v>37609.017607372065</v>
      </c>
      <c r="AX66" s="102">
        <f>+BISIESTO!AX66/366*365</f>
        <v>21227.579397729143</v>
      </c>
      <c r="AY66" s="102">
        <f>+BISIESTO!AY66/366*365</f>
        <v>16077.011683396413</v>
      </c>
      <c r="AZ66" s="102">
        <f>+BISIESTO!AZ66/366*365</f>
        <v>13633.371729471783</v>
      </c>
      <c r="BA66" s="102"/>
      <c r="BB66" s="102"/>
      <c r="BC66" s="102"/>
      <c r="BG66" s="110">
        <v>64</v>
      </c>
      <c r="BH66" s="33">
        <f>+BISIESTO!BH66/366*365</f>
        <v>3623.2443969000001</v>
      </c>
      <c r="BI66" s="33">
        <f>+BISIESTO!BI66/366*365</f>
        <v>5249.0591904000003</v>
      </c>
    </row>
    <row r="67" spans="40:61">
      <c r="AN67" s="101">
        <v>65</v>
      </c>
      <c r="AO67" s="102">
        <f>+BISIESTO!AO67/366*365</f>
        <v>40266.57890406451</v>
      </c>
      <c r="AP67" s="102">
        <f>+BISIESTO!AP67/366*365</f>
        <v>22544.018430146458</v>
      </c>
      <c r="AQ67" s="102">
        <f>+BISIESTO!AQ67/366*365</f>
        <v>17492.183643245022</v>
      </c>
      <c r="AR67" s="102">
        <f>+BISIESTO!AR67/366*365</f>
        <v>14505.51258844825</v>
      </c>
      <c r="AS67" s="102"/>
      <c r="AT67" s="102"/>
      <c r="AU67" s="102"/>
      <c r="AV67" s="101">
        <v>65</v>
      </c>
      <c r="AW67" s="102">
        <f>+BISIESTO!AW67/366*365</f>
        <v>40266.57890406451</v>
      </c>
      <c r="AX67" s="102">
        <f>+BISIESTO!AX67/366*365</f>
        <v>22544.018430146458</v>
      </c>
      <c r="AY67" s="102">
        <f>+BISIESTO!AY67/366*365</f>
        <v>17492.183643245022</v>
      </c>
      <c r="AZ67" s="102">
        <f>+BISIESTO!AZ67/366*365</f>
        <v>14505.51258844825</v>
      </c>
      <c r="BA67" s="102"/>
      <c r="BB67" s="102"/>
      <c r="BC67" s="102"/>
      <c r="BG67" s="110">
        <v>65</v>
      </c>
      <c r="BH67" s="33">
        <f>+BISIESTO!BH67/366*365</f>
        <v>3816.4840981000007</v>
      </c>
      <c r="BI67" s="33">
        <f>+BISIESTO!BI67/366*365</f>
        <v>5489.6797797999998</v>
      </c>
    </row>
    <row r="68" spans="40:61">
      <c r="AN68" s="101">
        <v>66</v>
      </c>
      <c r="AO68" s="102">
        <f>+BISIESTO!AO68/366*365</f>
        <v>42570.347210794804</v>
      </c>
      <c r="AP68" s="102">
        <f>+BISIESTO!AP68/366*365</f>
        <v>26304.097416488406</v>
      </c>
      <c r="AQ68" s="102">
        <f>+BISIESTO!AQ68/366*365</f>
        <v>18841.533651472771</v>
      </c>
      <c r="AR68" s="102">
        <f>+BISIESTO!AR68/366*365</f>
        <v>16488.398881026824</v>
      </c>
      <c r="AS68" s="102"/>
      <c r="AT68" s="102"/>
      <c r="AU68" s="102"/>
      <c r="AV68" s="101">
        <v>66</v>
      </c>
      <c r="AW68" s="102">
        <f>+BISIESTO!AW68/366*365</f>
        <v>42570.347210794804</v>
      </c>
      <c r="AX68" s="102">
        <f>+BISIESTO!AX68/366*365</f>
        <v>26304.097416488406</v>
      </c>
      <c r="AY68" s="102">
        <f>+BISIESTO!AY68/366*365</f>
        <v>18841.533651472771</v>
      </c>
      <c r="AZ68" s="102">
        <f>+BISIESTO!AZ68/366*365</f>
        <v>16488.398881026824</v>
      </c>
      <c r="BA68" s="102"/>
      <c r="BB68" s="102"/>
      <c r="BC68" s="102"/>
      <c r="BG68" s="110">
        <v>66</v>
      </c>
      <c r="BH68" s="33">
        <f>+BISIESTO!BH68/366*365</f>
        <v>4038.5239470000001</v>
      </c>
      <c r="BI68" s="33">
        <f>+BISIESTO!BI68/366*365</f>
        <v>5730.3003693000001</v>
      </c>
    </row>
    <row r="69" spans="40:61">
      <c r="AN69" s="101">
        <v>67</v>
      </c>
      <c r="AO69" s="102">
        <f>+BISIESTO!AO69/366*365</f>
        <v>45236.136251439864</v>
      </c>
      <c r="AP69" s="102">
        <f>+BISIESTO!AP69/366*365</f>
        <v>27892.051999341784</v>
      </c>
      <c r="AQ69" s="102">
        <f>+BISIESTO!AQ69/366*365</f>
        <v>20742.142504525262</v>
      </c>
      <c r="AR69" s="102">
        <f>+BISIESTO!AR69/366*365</f>
        <v>17854.204377159782</v>
      </c>
      <c r="AS69" s="102"/>
      <c r="AT69" s="102"/>
      <c r="AU69" s="102"/>
      <c r="AV69" s="101">
        <v>67</v>
      </c>
      <c r="AW69" s="102">
        <f>+BISIESTO!AW69/366*365</f>
        <v>45236.136251439864</v>
      </c>
      <c r="AX69" s="102">
        <f>+BISIESTO!AX69/366*365</f>
        <v>27892.051999341784</v>
      </c>
      <c r="AY69" s="102">
        <f>+BISIESTO!AY69/366*365</f>
        <v>20742.142504525262</v>
      </c>
      <c r="AZ69" s="102">
        <f>+BISIESTO!AZ69/366*365</f>
        <v>17854.204377159782</v>
      </c>
      <c r="BA69" s="102"/>
      <c r="BB69" s="102"/>
      <c r="BC69" s="102"/>
      <c r="BG69" s="110">
        <v>67</v>
      </c>
      <c r="BH69" s="33">
        <f>+BISIESTO!BH69/366*365</f>
        <v>4259.6347588999997</v>
      </c>
      <c r="BI69" s="33">
        <f>+BISIESTO!BI69/366*365</f>
        <v>5969.9919216999997</v>
      </c>
    </row>
    <row r="70" spans="40:61">
      <c r="AN70" s="101">
        <v>68</v>
      </c>
      <c r="AO70" s="102">
        <f>+BISIESTO!AO70/366*365</f>
        <v>48848.11584663485</v>
      </c>
      <c r="AP70" s="102">
        <f>+BISIESTO!AP70/366*365</f>
        <v>29685.700181010368</v>
      </c>
      <c r="AQ70" s="102">
        <f>+BISIESTO!AQ70/366*365</f>
        <v>22757.939772914269</v>
      </c>
      <c r="AR70" s="102">
        <f>+BISIESTO!AR70/366*365</f>
        <v>19335.198288629261</v>
      </c>
      <c r="AS70" s="102"/>
      <c r="AT70" s="102"/>
      <c r="AU70" s="102"/>
      <c r="AV70" s="101">
        <v>68</v>
      </c>
      <c r="AW70" s="102">
        <f>+BISIESTO!AW70/366*365</f>
        <v>48848.11584663485</v>
      </c>
      <c r="AX70" s="102">
        <f>+BISIESTO!AX70/366*365</f>
        <v>29685.700181010368</v>
      </c>
      <c r="AY70" s="102">
        <f>+BISIESTO!AY70/366*365</f>
        <v>22757.939772914269</v>
      </c>
      <c r="AZ70" s="102">
        <f>+BISIESTO!AZ70/366*365</f>
        <v>19335.198288629261</v>
      </c>
      <c r="BA70" s="102"/>
      <c r="BB70" s="102"/>
      <c r="BC70" s="102"/>
      <c r="BG70" s="110">
        <v>68</v>
      </c>
      <c r="BH70" s="33">
        <f>+BISIESTO!BH70/366*365</f>
        <v>4499.3263112999994</v>
      </c>
      <c r="BI70" s="33">
        <f>+BISIESTO!BI70/366*365</f>
        <v>6209.6834741000002</v>
      </c>
    </row>
    <row r="71" spans="40:61">
      <c r="AN71" s="101">
        <v>69</v>
      </c>
      <c r="AO71" s="102">
        <f>+BISIESTO!AO71/366*365</f>
        <v>51620.865558663827</v>
      </c>
      <c r="AP71" s="102">
        <f>+BISIESTO!AP71/366*365</f>
        <v>32433.766661181511</v>
      </c>
      <c r="AQ71" s="102">
        <f>+BISIESTO!AQ71/366*365</f>
        <v>24436.399539246344</v>
      </c>
      <c r="AR71" s="102">
        <f>+BISIESTO!AR71/366*365</f>
        <v>20692.776040809615</v>
      </c>
      <c r="AS71" s="102"/>
      <c r="AT71" s="102"/>
      <c r="AU71" s="102"/>
      <c r="AV71" s="101">
        <v>69</v>
      </c>
      <c r="AW71" s="102">
        <f>+BISIESTO!AW71/366*365</f>
        <v>51620.865558663827</v>
      </c>
      <c r="AX71" s="102">
        <f>+BISIESTO!AX71/366*365</f>
        <v>32433.766661181511</v>
      </c>
      <c r="AY71" s="102">
        <f>+BISIESTO!AY71/366*365</f>
        <v>24436.399539246344</v>
      </c>
      <c r="AZ71" s="102">
        <f>+BISIESTO!AZ71/366*365</f>
        <v>20692.776040809615</v>
      </c>
      <c r="BA71" s="102"/>
      <c r="BB71" s="102"/>
      <c r="BC71" s="102"/>
      <c r="BG71" s="110">
        <v>69</v>
      </c>
      <c r="BH71" s="33">
        <f>+BISIESTO!BH71/366*365</f>
        <v>4740.8759377999995</v>
      </c>
      <c r="BI71" s="33">
        <f>+BISIESTO!BI71/366*365</f>
        <v>6450.3040634999998</v>
      </c>
    </row>
    <row r="72" spans="40:61">
      <c r="AN72" s="101">
        <v>70</v>
      </c>
      <c r="AO72" s="102">
        <f>+BISIESTO!AO72/366*365</f>
        <v>55874.609182162254</v>
      </c>
      <c r="AP72" s="102">
        <f>+BISIESTO!AP72/366*365</f>
        <v>34860.951127200933</v>
      </c>
      <c r="AQ72" s="102">
        <f>+BISIESTO!AQ72/366*365</f>
        <v>25933.848938621031</v>
      </c>
      <c r="AR72" s="102">
        <f>+BISIESTO!AR72/366*365</f>
        <v>22165.542208326482</v>
      </c>
      <c r="AS72" s="102"/>
      <c r="AT72" s="102"/>
      <c r="AU72" s="102"/>
      <c r="AV72" s="101">
        <v>70</v>
      </c>
      <c r="AW72" s="102">
        <f>+BISIESTO!AW72/366*365</f>
        <v>55874.609182162254</v>
      </c>
      <c r="AX72" s="102">
        <f>+BISIESTO!AX72/366*365</f>
        <v>34860.951127200933</v>
      </c>
      <c r="AY72" s="102">
        <f>+BISIESTO!AY72/366*365</f>
        <v>25933.848938621031</v>
      </c>
      <c r="AZ72" s="102">
        <f>+BISIESTO!AZ72/366*365</f>
        <v>22165.542208326482</v>
      </c>
      <c r="BA72" s="102"/>
      <c r="BB72" s="102"/>
      <c r="BC72" s="102"/>
      <c r="BG72" s="110">
        <v>70</v>
      </c>
      <c r="BH72" s="33">
        <f>+BISIESTO!BH72/366*365</f>
        <v>4980.5674901999992</v>
      </c>
      <c r="BI72" s="33">
        <f>+BISIESTO!BI72/366*365</f>
        <v>6689.0665789000004</v>
      </c>
    </row>
    <row r="73" spans="40:61">
      <c r="AN73" s="101">
        <v>71</v>
      </c>
      <c r="AO73" s="102">
        <f>+BISIESTO!AO73/366*365</f>
        <v>61732.7628764193</v>
      </c>
      <c r="AP73" s="102">
        <f>+BISIESTO!AP73/366*365</f>
        <v>37822.938950139876</v>
      </c>
      <c r="AQ73" s="102">
        <f>+BISIESTO!AQ73/366*365</f>
        <v>28155.339805825246</v>
      </c>
      <c r="AR73" s="102">
        <f>+BISIESTO!AR73/366*365</f>
        <v>23745.269047227255</v>
      </c>
      <c r="AS73" s="102"/>
      <c r="AT73" s="102"/>
      <c r="AU73" s="102"/>
      <c r="AV73" s="101">
        <v>71</v>
      </c>
      <c r="AW73" s="102">
        <f>+BISIESTO!AW73/366*365</f>
        <v>61732.7628764193</v>
      </c>
      <c r="AX73" s="102">
        <f>+BISIESTO!AX73/366*365</f>
        <v>37822.938950139876</v>
      </c>
      <c r="AY73" s="102">
        <f>+BISIESTO!AY73/366*365</f>
        <v>28155.339805825246</v>
      </c>
      <c r="AZ73" s="102">
        <f>+BISIESTO!AZ73/366*365</f>
        <v>23745.269047227255</v>
      </c>
      <c r="BA73" s="102"/>
      <c r="BB73" s="102"/>
      <c r="BC73" s="102"/>
      <c r="BG73" s="110">
        <v>71</v>
      </c>
      <c r="BH73" s="33">
        <f>+BISIESTO!BH73/366*365</f>
        <v>5220.2590425999997</v>
      </c>
      <c r="BI73" s="33">
        <f>+BISIESTO!BI73/366*365</f>
        <v>6990.0745749999996</v>
      </c>
    </row>
    <row r="74" spans="40:61">
      <c r="AN74" s="101">
        <v>72</v>
      </c>
      <c r="AO74" s="102">
        <f>+BISIESTO!AO74/366*365</f>
        <v>61732.7628764193</v>
      </c>
      <c r="AP74" s="102">
        <f>+BISIESTO!AP74/366*365</f>
        <v>37822.938950139876</v>
      </c>
      <c r="AQ74" s="102">
        <f>+BISIESTO!AQ74/366*365</f>
        <v>28155.339805825246</v>
      </c>
      <c r="AR74" s="102">
        <f>+BISIESTO!AR74/366*365</f>
        <v>23745.269047227255</v>
      </c>
      <c r="AS74" s="102"/>
      <c r="AT74" s="102"/>
      <c r="AU74" s="102"/>
      <c r="AV74" s="101">
        <v>72</v>
      </c>
      <c r="AW74" s="102">
        <f>+BISIESTO!AW74/366*365</f>
        <v>61732.7628764193</v>
      </c>
      <c r="AX74" s="102">
        <f>+BISIESTO!AX74/366*365</f>
        <v>37822.938950139876</v>
      </c>
      <c r="AY74" s="102">
        <f>+BISIESTO!AY74/366*365</f>
        <v>28155.339805825246</v>
      </c>
      <c r="AZ74" s="102">
        <f>+BISIESTO!AZ74/366*365</f>
        <v>23745.269047227255</v>
      </c>
      <c r="BA74" s="102"/>
      <c r="BB74" s="102"/>
      <c r="BC74" s="102"/>
      <c r="BG74" s="110">
        <v>72</v>
      </c>
      <c r="BH74" s="33">
        <f>+BISIESTO!BH74/366*365</f>
        <v>5459.9505950000002</v>
      </c>
      <c r="BI74" s="33">
        <f>+BISIESTO!BI74/366*365</f>
        <v>6990.0745749999996</v>
      </c>
    </row>
    <row r="75" spans="40:61">
      <c r="AN75" s="101">
        <v>73</v>
      </c>
      <c r="AO75" s="102">
        <f>+BISIESTO!AO75/366*365</f>
        <v>61732.7628764193</v>
      </c>
      <c r="AP75" s="102">
        <f>+BISIESTO!AP75/366*365</f>
        <v>37822.938950139876</v>
      </c>
      <c r="AQ75" s="102">
        <f>+BISIESTO!AQ75/366*365</f>
        <v>28155.339805825246</v>
      </c>
      <c r="AR75" s="102">
        <f>+BISIESTO!AR75/366*365</f>
        <v>23745.269047227255</v>
      </c>
      <c r="AS75" s="102"/>
      <c r="AT75" s="102"/>
      <c r="AU75" s="102"/>
      <c r="AV75" s="101">
        <v>73</v>
      </c>
      <c r="AW75" s="102">
        <f>+BISIESTO!AW75/366*365</f>
        <v>61732.7628764193</v>
      </c>
      <c r="AX75" s="102">
        <f>+BISIESTO!AX75/366*365</f>
        <v>37822.938950139876</v>
      </c>
      <c r="AY75" s="102">
        <f>+BISIESTO!AY75/366*365</f>
        <v>28155.339805825246</v>
      </c>
      <c r="AZ75" s="102">
        <f>+BISIESTO!AZ75/366*365</f>
        <v>23745.269047227255</v>
      </c>
      <c r="BA75" s="102"/>
      <c r="BB75" s="102"/>
      <c r="BC75" s="102"/>
      <c r="BG75" s="110">
        <v>73</v>
      </c>
      <c r="BH75" s="33">
        <f>+BISIESTO!BH75/366*365</f>
        <v>5459.9505950000002</v>
      </c>
      <c r="BI75" s="33">
        <f>+BISIESTO!BI75/366*365</f>
        <v>6990.0745749999996</v>
      </c>
    </row>
    <row r="76" spans="40:61">
      <c r="AN76" s="101">
        <v>74</v>
      </c>
      <c r="AO76" s="102">
        <f>+BISIESTO!AO76/366*365</f>
        <v>61732.7628764193</v>
      </c>
      <c r="AP76" s="102">
        <f>+BISIESTO!AP76/366*365</f>
        <v>37822.938950139876</v>
      </c>
      <c r="AQ76" s="102">
        <f>+BISIESTO!AQ76/366*365</f>
        <v>28155.339805825246</v>
      </c>
      <c r="AR76" s="102">
        <f>+BISIESTO!AR76/366*365</f>
        <v>23745.269047227255</v>
      </c>
      <c r="AS76" s="102"/>
      <c r="AT76" s="102"/>
      <c r="AU76" s="102"/>
      <c r="AV76" s="101">
        <v>74</v>
      </c>
      <c r="AW76" s="102">
        <f>+BISIESTO!AW76/366*365</f>
        <v>61732.7628764193</v>
      </c>
      <c r="AX76" s="102">
        <f>+BISIESTO!AX76/366*365</f>
        <v>37822.938950139876</v>
      </c>
      <c r="AY76" s="102">
        <f>+BISIESTO!AY76/366*365</f>
        <v>28155.339805825246</v>
      </c>
      <c r="AZ76" s="102">
        <f>+BISIESTO!AZ76/366*365</f>
        <v>23745.269047227255</v>
      </c>
      <c r="BA76" s="102"/>
      <c r="BB76" s="102"/>
      <c r="BC76" s="102"/>
      <c r="BG76" s="110">
        <v>74</v>
      </c>
      <c r="BH76" s="33">
        <f>+BISIESTO!BH76/366*365</f>
        <v>5459.9505950000002</v>
      </c>
      <c r="BI76" s="33">
        <f>+BISIESTO!BI76/366*365</f>
        <v>6990.0745749999996</v>
      </c>
    </row>
    <row r="77" spans="40:61">
      <c r="AN77" s="101">
        <v>75</v>
      </c>
      <c r="AO77" s="102">
        <f>+BISIESTO!AO77/366*365</f>
        <v>61732.7628764193</v>
      </c>
      <c r="AP77" s="102">
        <f>+BISIESTO!AP77/366*365</f>
        <v>37822.938950139876</v>
      </c>
      <c r="AQ77" s="102">
        <f>+BISIESTO!AQ77/366*365</f>
        <v>28155.339805825246</v>
      </c>
      <c r="AR77" s="102">
        <f>+BISIESTO!AR77/366*365</f>
        <v>23745.269047227255</v>
      </c>
      <c r="AS77" s="102"/>
      <c r="AT77" s="102"/>
      <c r="AU77" s="102"/>
      <c r="AV77" s="101">
        <v>75</v>
      </c>
      <c r="AW77" s="102">
        <f>+BISIESTO!AW77/366*365</f>
        <v>61732.7628764193</v>
      </c>
      <c r="AX77" s="102">
        <f>+BISIESTO!AX77/366*365</f>
        <v>37822.938950139876</v>
      </c>
      <c r="AY77" s="102">
        <f>+BISIESTO!AY77/366*365</f>
        <v>28155.339805825246</v>
      </c>
      <c r="AZ77" s="102">
        <f>+BISIESTO!AZ77/366*365</f>
        <v>23745.269047227255</v>
      </c>
      <c r="BA77" s="102"/>
      <c r="BB77" s="102"/>
      <c r="BC77" s="102"/>
      <c r="BG77" s="110">
        <v>75</v>
      </c>
      <c r="BH77" s="33">
        <f>+BISIESTO!BH77/366*365</f>
        <v>5579.7963712000001</v>
      </c>
      <c r="BI77" s="33">
        <f>+BISIESTO!BI77/366*365</f>
        <v>6990.0745749999996</v>
      </c>
    </row>
    <row r="78" spans="40:61">
      <c r="AN78" s="101">
        <v>76</v>
      </c>
      <c r="AO78" s="102">
        <f>+BISIESTO!AO78/366*365</f>
        <v>63855.520816192198</v>
      </c>
      <c r="AP78" s="102">
        <f>+BISIESTO!AP78/366*365</f>
        <v>43105.150567714343</v>
      </c>
      <c r="AQ78" s="102">
        <f>+BISIESTO!AQ78/366*365</f>
        <v>31059.733421095938</v>
      </c>
      <c r="AR78" s="102">
        <f>+BISIESTO!AR78/366*365</f>
        <v>25111.074543360213</v>
      </c>
      <c r="AS78" s="102"/>
      <c r="AT78" s="102"/>
      <c r="AU78" s="102"/>
      <c r="AV78" s="101">
        <v>76</v>
      </c>
      <c r="AW78" s="102">
        <f>+BISIESTO!AW78/366*365</f>
        <v>63855.520816192198</v>
      </c>
      <c r="AX78" s="102">
        <f>+BISIESTO!AX78/366*365</f>
        <v>43105.150567714343</v>
      </c>
      <c r="AY78" s="102">
        <f>+BISIESTO!AY78/366*365</f>
        <v>31059.733421095938</v>
      </c>
      <c r="AZ78" s="102">
        <f>+BISIESTO!AZ78/366*365</f>
        <v>25111.074543360213</v>
      </c>
      <c r="BA78" s="102"/>
      <c r="BB78" s="102"/>
      <c r="BC78" s="102"/>
      <c r="BG78" s="110">
        <v>76</v>
      </c>
      <c r="BH78" s="33">
        <f>+BISIESTO!BH78/366*365</f>
        <v>5579.7963712000001</v>
      </c>
      <c r="BI78" s="33">
        <f>+BISIESTO!BI78/366*365</f>
        <v>6990.0745749999996</v>
      </c>
    </row>
    <row r="79" spans="40:61">
      <c r="AN79" s="101">
        <v>77</v>
      </c>
      <c r="AO79" s="102">
        <f>+BISIESTO!AO79/366*365</f>
        <v>63855.520816192198</v>
      </c>
      <c r="AP79" s="102">
        <f>+BISIESTO!AP79/366*365</f>
        <v>43105.150567714343</v>
      </c>
      <c r="AQ79" s="102">
        <f>+BISIESTO!AQ79/366*365</f>
        <v>31059.733421095938</v>
      </c>
      <c r="AR79" s="102">
        <f>+BISIESTO!AR79/366*365</f>
        <v>25111.074543360213</v>
      </c>
      <c r="AS79" s="102"/>
      <c r="AT79" s="102"/>
      <c r="AU79" s="102"/>
      <c r="AV79" s="101">
        <v>77</v>
      </c>
      <c r="AW79" s="102">
        <f>+BISIESTO!AW79/366*365</f>
        <v>63855.520816192198</v>
      </c>
      <c r="AX79" s="102">
        <f>+BISIESTO!AX79/366*365</f>
        <v>43105.150567714343</v>
      </c>
      <c r="AY79" s="102">
        <f>+BISIESTO!AY79/366*365</f>
        <v>31059.733421095938</v>
      </c>
      <c r="AZ79" s="102">
        <f>+BISIESTO!AZ79/366*365</f>
        <v>25111.074543360213</v>
      </c>
      <c r="BA79" s="102"/>
      <c r="BB79" s="102"/>
      <c r="BC79" s="102"/>
      <c r="BG79" s="110">
        <v>77</v>
      </c>
      <c r="BH79" s="33">
        <f>+BISIESTO!BH79/366*365</f>
        <v>5579.7963712000001</v>
      </c>
      <c r="BI79" s="33">
        <f>+BISIESTO!BI79/366*365</f>
        <v>6990.0745749999996</v>
      </c>
    </row>
    <row r="80" spans="40:61">
      <c r="AN80" s="101">
        <v>78</v>
      </c>
      <c r="AO80" s="102">
        <f>+BISIESTO!AO80/366*365</f>
        <v>63855.520816192198</v>
      </c>
      <c r="AP80" s="102">
        <f>+BISIESTO!AP80/366*365</f>
        <v>43105.150567714343</v>
      </c>
      <c r="AQ80" s="102">
        <f>+BISIESTO!AQ80/366*365</f>
        <v>31059.733421095938</v>
      </c>
      <c r="AR80" s="102">
        <f>+BISIESTO!AR80/366*365</f>
        <v>25111.074543360213</v>
      </c>
      <c r="AS80" s="102"/>
      <c r="AT80" s="102"/>
      <c r="AU80" s="102"/>
      <c r="AV80" s="101">
        <v>78</v>
      </c>
      <c r="AW80" s="102">
        <f>+BISIESTO!AW80/366*365</f>
        <v>63855.520816192198</v>
      </c>
      <c r="AX80" s="102">
        <f>+BISIESTO!AX80/366*365</f>
        <v>43105.150567714343</v>
      </c>
      <c r="AY80" s="102">
        <f>+BISIESTO!AY80/366*365</f>
        <v>31059.733421095938</v>
      </c>
      <c r="AZ80" s="102">
        <f>+BISIESTO!AZ80/366*365</f>
        <v>25111.074543360213</v>
      </c>
      <c r="BA80" s="102"/>
      <c r="BB80" s="102"/>
      <c r="BC80" s="102"/>
      <c r="BG80" s="110">
        <v>78</v>
      </c>
      <c r="BH80" s="33">
        <f>+BISIESTO!BH80/366*365</f>
        <v>5579.7963712000001</v>
      </c>
      <c r="BI80" s="33">
        <f>+BISIESTO!BI80/366*365</f>
        <v>6990.0745749999996</v>
      </c>
    </row>
    <row r="81" spans="40:61">
      <c r="AN81" s="101">
        <v>79</v>
      </c>
      <c r="AO81" s="102">
        <f>+BISIESTO!AO81/366*365</f>
        <v>63855.520816192198</v>
      </c>
      <c r="AP81" s="102">
        <f>+BISIESTO!AP81/366*365</f>
        <v>43105.150567714343</v>
      </c>
      <c r="AQ81" s="102">
        <f>+BISIESTO!AQ81/366*365</f>
        <v>31059.733421095938</v>
      </c>
      <c r="AR81" s="102">
        <f>+BISIESTO!AR81/366*365</f>
        <v>25111.074543360213</v>
      </c>
      <c r="AS81" s="102"/>
      <c r="AT81" s="102"/>
      <c r="AU81" s="102"/>
      <c r="AV81" s="101">
        <v>79</v>
      </c>
      <c r="AW81" s="102">
        <f>+BISIESTO!AW81/366*365</f>
        <v>63855.520816192198</v>
      </c>
      <c r="AX81" s="102">
        <f>+BISIESTO!AX81/366*365</f>
        <v>43105.150567714343</v>
      </c>
      <c r="AY81" s="102">
        <f>+BISIESTO!AY81/366*365</f>
        <v>31059.733421095938</v>
      </c>
      <c r="AZ81" s="102">
        <f>+BISIESTO!AZ81/366*365</f>
        <v>25111.074543360213</v>
      </c>
      <c r="BA81" s="102"/>
      <c r="BB81" s="102"/>
      <c r="BC81" s="102"/>
      <c r="BG81" s="110">
        <v>79</v>
      </c>
      <c r="BH81" s="33">
        <f>+BISIESTO!BH81/366*365</f>
        <v>5579.7963712000001</v>
      </c>
      <c r="BI81" s="33">
        <f>+BISIESTO!BI81/366*365</f>
        <v>6990.0745749999996</v>
      </c>
    </row>
    <row r="82" spans="40:61">
      <c r="AN82" s="101">
        <v>80</v>
      </c>
      <c r="AO82" s="102">
        <f>+BISIESTO!AO82/366*365</f>
        <v>63855.520816192198</v>
      </c>
      <c r="AP82" s="102">
        <f>+BISIESTO!AP82/366*365</f>
        <v>43105.150567714343</v>
      </c>
      <c r="AQ82" s="102">
        <f>+BISIESTO!AQ82/366*365</f>
        <v>31059.733421095938</v>
      </c>
      <c r="AR82" s="102">
        <f>+BISIESTO!AR82/366*365</f>
        <v>25111.074543360213</v>
      </c>
      <c r="AS82" s="102"/>
      <c r="AT82" s="102"/>
      <c r="AU82" s="102"/>
      <c r="AV82" s="101">
        <v>80</v>
      </c>
      <c r="AW82" s="102">
        <f>+BISIESTO!AW82/366*365</f>
        <v>63855.520816192198</v>
      </c>
      <c r="AX82" s="102">
        <f>+BISIESTO!AX82/366*365</f>
        <v>43105.150567714343</v>
      </c>
      <c r="AY82" s="102">
        <f>+BISIESTO!AY82/366*365</f>
        <v>31059.733421095938</v>
      </c>
      <c r="AZ82" s="102">
        <f>+BISIESTO!AZ82/366*365</f>
        <v>25111.074543360213</v>
      </c>
      <c r="BA82" s="102"/>
      <c r="BB82" s="102"/>
      <c r="BC82" s="102"/>
      <c r="BG82" s="110">
        <v>80</v>
      </c>
      <c r="BH82" s="33">
        <f>+BISIESTO!BH82/366*365</f>
        <v>5700.5711844999996</v>
      </c>
      <c r="BI82" s="33">
        <f>+BISIESTO!BI82/366*365</f>
        <v>6990.0745749999996</v>
      </c>
    </row>
    <row r="83" spans="40:61">
      <c r="AN83" s="101">
        <v>81</v>
      </c>
      <c r="AO83" s="102">
        <f>+BISIESTO!AO83/366*365</f>
        <v>64390.324173111738</v>
      </c>
      <c r="AP83" s="102">
        <f>+BISIESTO!AP83/366*365</f>
        <v>47539.904558170158</v>
      </c>
      <c r="AQ83" s="102">
        <f>+BISIESTO!AQ83/366*365</f>
        <v>34400.197465854872</v>
      </c>
      <c r="AR83" s="102">
        <f>+BISIESTO!AR83/366*365</f>
        <v>26575.612966924469</v>
      </c>
      <c r="AS83" s="102"/>
      <c r="AT83" s="102"/>
      <c r="AU83" s="102"/>
      <c r="AV83" s="101">
        <v>81</v>
      </c>
      <c r="AW83" s="102">
        <f>+BISIESTO!AW83/366*365</f>
        <v>64390.324173111738</v>
      </c>
      <c r="AX83" s="102">
        <f>+BISIESTO!AX83/366*365</f>
        <v>47539.904558170158</v>
      </c>
      <c r="AY83" s="102">
        <f>+BISIESTO!AY83/366*365</f>
        <v>34400.197465854872</v>
      </c>
      <c r="AZ83" s="102">
        <f>+BISIESTO!AZ83/366*365</f>
        <v>26575.612966924469</v>
      </c>
      <c r="BA83" s="102"/>
      <c r="BB83" s="102"/>
      <c r="BC83" s="102"/>
      <c r="BG83" s="110">
        <v>81</v>
      </c>
      <c r="BH83" s="33">
        <f>+BISIESTO!BH83/366*365</f>
        <v>5700.5711844999996</v>
      </c>
      <c r="BI83" s="33">
        <f>+BISIESTO!BI83/366*365</f>
        <v>6990.0745749999996</v>
      </c>
    </row>
    <row r="84" spans="40:61">
      <c r="AN84" s="101">
        <v>82</v>
      </c>
      <c r="AO84" s="102">
        <f>+BISIESTO!AO84/366*365</f>
        <v>64390.324173111738</v>
      </c>
      <c r="AP84" s="102">
        <f>+BISIESTO!AP84/366*365</f>
        <v>47539.904558170158</v>
      </c>
      <c r="AQ84" s="102">
        <f>+BISIESTO!AQ84/366*365</f>
        <v>34400.197465854872</v>
      </c>
      <c r="AR84" s="102">
        <f>+BISIESTO!AR84/366*365</f>
        <v>26575.612966924469</v>
      </c>
      <c r="AS84" s="102"/>
      <c r="AT84" s="102"/>
      <c r="AU84" s="102"/>
      <c r="AV84" s="101">
        <v>82</v>
      </c>
      <c r="AW84" s="102">
        <f>+BISIESTO!AW84/366*365</f>
        <v>64390.324173111738</v>
      </c>
      <c r="AX84" s="102">
        <f>+BISIESTO!AX84/366*365</f>
        <v>47539.904558170158</v>
      </c>
      <c r="AY84" s="102">
        <f>+BISIESTO!AY84/366*365</f>
        <v>34400.197465854872</v>
      </c>
      <c r="AZ84" s="102">
        <f>+BISIESTO!AZ84/366*365</f>
        <v>26575.612966924469</v>
      </c>
      <c r="BA84" s="102"/>
      <c r="BB84" s="102"/>
      <c r="BC84" s="102"/>
      <c r="BG84" s="110">
        <v>82</v>
      </c>
      <c r="BH84" s="33">
        <f>+BISIESTO!BH84/366*365</f>
        <v>5700.5711844999996</v>
      </c>
      <c r="BI84" s="33">
        <f>+BISIESTO!BI84/366*365</f>
        <v>6990.0745749999996</v>
      </c>
    </row>
    <row r="85" spans="40:61">
      <c r="AN85" s="101">
        <v>83</v>
      </c>
      <c r="AO85" s="102">
        <f>+BISIESTO!AO85/366*365</f>
        <v>64390.324173111738</v>
      </c>
      <c r="AP85" s="102">
        <f>+BISIESTO!AP85/366*365</f>
        <v>47539.904558170158</v>
      </c>
      <c r="AQ85" s="102">
        <f>+BISIESTO!AQ85/366*365</f>
        <v>34400.197465854872</v>
      </c>
      <c r="AR85" s="102">
        <f>+BISIESTO!AR85/366*365</f>
        <v>26575.612966924469</v>
      </c>
      <c r="AS85" s="102"/>
      <c r="AT85" s="102"/>
      <c r="AU85" s="102"/>
      <c r="AV85" s="101">
        <v>83</v>
      </c>
      <c r="AW85" s="102">
        <f>+BISIESTO!AW85/366*365</f>
        <v>64390.324173111738</v>
      </c>
      <c r="AX85" s="102">
        <f>+BISIESTO!AX85/366*365</f>
        <v>47539.904558170158</v>
      </c>
      <c r="AY85" s="102">
        <f>+BISIESTO!AY85/366*365</f>
        <v>34400.197465854872</v>
      </c>
      <c r="AZ85" s="102">
        <f>+BISIESTO!AZ85/366*365</f>
        <v>26575.612966924469</v>
      </c>
      <c r="BA85" s="102"/>
      <c r="BB85" s="102"/>
      <c r="BC85" s="102"/>
      <c r="BG85" s="110">
        <v>83</v>
      </c>
      <c r="BH85" s="33">
        <f>+BISIESTO!BH85/366*365</f>
        <v>5700.5711844999996</v>
      </c>
      <c r="BI85" s="33">
        <f>+BISIESTO!BI85/366*365</f>
        <v>6990.0745749999996</v>
      </c>
    </row>
    <row r="86" spans="40:61">
      <c r="AN86" s="101">
        <v>84</v>
      </c>
      <c r="AO86" s="102">
        <f>+BISIESTO!AO86/366*365</f>
        <v>64390.324173111738</v>
      </c>
      <c r="AP86" s="102">
        <f>+BISIESTO!AP86/366*365</f>
        <v>47539.904558170158</v>
      </c>
      <c r="AQ86" s="102">
        <f>+BISIESTO!AQ86/366*365</f>
        <v>34400.197465854872</v>
      </c>
      <c r="AR86" s="102">
        <f>+BISIESTO!AR86/366*365</f>
        <v>26575.612966924469</v>
      </c>
      <c r="AS86" s="102"/>
      <c r="AT86" s="102"/>
      <c r="AU86" s="102"/>
      <c r="AV86" s="101">
        <v>84</v>
      </c>
      <c r="AW86" s="102">
        <f>+BISIESTO!AW86/366*365</f>
        <v>64390.324173111738</v>
      </c>
      <c r="AX86" s="102">
        <f>+BISIESTO!AX86/366*365</f>
        <v>47539.904558170158</v>
      </c>
      <c r="AY86" s="102">
        <f>+BISIESTO!AY86/366*365</f>
        <v>34400.197465854872</v>
      </c>
      <c r="AZ86" s="102">
        <f>+BISIESTO!AZ86/366*365</f>
        <v>26575.612966924469</v>
      </c>
      <c r="BA86" s="102"/>
      <c r="BB86" s="102"/>
      <c r="BC86" s="102"/>
      <c r="BG86" s="110">
        <v>84</v>
      </c>
      <c r="BH86" s="33">
        <f>+BISIESTO!BH86/366*365</f>
        <v>5700.5711844999996</v>
      </c>
      <c r="BI86" s="33">
        <f>+BISIESTO!BI86/366*365</f>
        <v>6990.0745749999996</v>
      </c>
    </row>
    <row r="87" spans="40:61">
      <c r="AN87" s="101">
        <v>85</v>
      </c>
      <c r="AO87" s="102">
        <f>+BISIESTO!AO87/366*365</f>
        <v>64390.324173111738</v>
      </c>
      <c r="AP87" s="102">
        <f>+BISIESTO!AP87/366*365</f>
        <v>47539.904558170158</v>
      </c>
      <c r="AQ87" s="102">
        <f>+BISIESTO!AQ87/366*365</f>
        <v>34400.197465854872</v>
      </c>
      <c r="AR87" s="102">
        <f>+BISIESTO!AR87/366*365</f>
        <v>26575.612966924469</v>
      </c>
      <c r="AS87" s="102"/>
      <c r="AT87" s="102"/>
      <c r="AU87" s="102"/>
      <c r="AV87" s="101">
        <v>85</v>
      </c>
      <c r="AW87" s="102">
        <f>+BISIESTO!AW87/366*365</f>
        <v>64390.324173111738</v>
      </c>
      <c r="AX87" s="102">
        <f>+BISIESTO!AX87/366*365</f>
        <v>47539.904558170158</v>
      </c>
      <c r="AY87" s="102">
        <f>+BISIESTO!AY87/366*365</f>
        <v>34400.197465854872</v>
      </c>
      <c r="AZ87" s="102">
        <f>+BISIESTO!AZ87/366*365</f>
        <v>26575.612966924469</v>
      </c>
      <c r="BA87" s="102"/>
      <c r="BB87" s="102"/>
      <c r="BC87" s="102"/>
      <c r="BG87" s="110">
        <v>85</v>
      </c>
      <c r="BH87" s="33">
        <f>+BISIESTO!BH87/366*365</f>
        <v>5700.5711844999996</v>
      </c>
      <c r="BI87" s="33">
        <f>+BISIESTO!BI87/366*365</f>
        <v>6990.0745749999996</v>
      </c>
    </row>
    <row r="88" spans="40:61">
      <c r="AN88" s="101">
        <v>86</v>
      </c>
      <c r="AO88" s="102">
        <f>+BISIESTO!AO88/366*365</f>
        <v>64390.324173111738</v>
      </c>
      <c r="AP88" s="102">
        <f>+BISIESTO!AP88/366*365</f>
        <v>47539.904558170158</v>
      </c>
      <c r="AQ88" s="102">
        <f>+BISIESTO!AQ88/366*365</f>
        <v>34400.197465854872</v>
      </c>
      <c r="AR88" s="102">
        <f>+BISIESTO!AR88/366*365</f>
        <v>26575.612966924469</v>
      </c>
      <c r="AS88" s="102"/>
      <c r="AT88" s="102"/>
      <c r="AU88" s="102"/>
      <c r="AV88" s="101">
        <v>86</v>
      </c>
      <c r="AW88" s="102">
        <f>+BISIESTO!AW88/366*365</f>
        <v>64390.324173111738</v>
      </c>
      <c r="AX88" s="102">
        <f>+BISIESTO!AX88/366*365</f>
        <v>47539.904558170158</v>
      </c>
      <c r="AY88" s="102">
        <f>+BISIESTO!AY88/366*365</f>
        <v>34400.197465854872</v>
      </c>
      <c r="AZ88" s="102">
        <f>+BISIESTO!AZ88/366*365</f>
        <v>26575.612966924469</v>
      </c>
      <c r="BA88" s="102"/>
      <c r="BB88" s="102"/>
      <c r="BC88" s="102"/>
      <c r="BG88" s="110">
        <v>86</v>
      </c>
      <c r="BH88" s="33">
        <f>+BISIESTO!BH88/366*365</f>
        <v>5700.5711844999996</v>
      </c>
      <c r="BI88" s="33">
        <f>+BISIESTO!BI88/366*365</f>
        <v>6990.0745749999996</v>
      </c>
    </row>
    <row r="89" spans="40:61">
      <c r="AN89" s="101">
        <v>87</v>
      </c>
      <c r="AO89" s="102">
        <f>+BISIESTO!AO89/366*365</f>
        <v>64390.324173111738</v>
      </c>
      <c r="AP89" s="102">
        <f>+BISIESTO!AP89/366*365</f>
        <v>47539.904558170158</v>
      </c>
      <c r="AQ89" s="102">
        <f>+BISIESTO!AQ89/366*365</f>
        <v>34400.197465854872</v>
      </c>
      <c r="AR89" s="102">
        <f>+BISIESTO!AR89/366*365</f>
        <v>26575.612966924469</v>
      </c>
      <c r="AS89" s="102"/>
      <c r="AT89" s="102"/>
      <c r="AU89" s="102"/>
      <c r="AV89" s="101">
        <v>87</v>
      </c>
      <c r="AW89" s="102">
        <f>+BISIESTO!AW89/366*365</f>
        <v>64390.324173111738</v>
      </c>
      <c r="AX89" s="102">
        <f>+BISIESTO!AX89/366*365</f>
        <v>47539.904558170158</v>
      </c>
      <c r="AY89" s="102">
        <f>+BISIESTO!AY89/366*365</f>
        <v>34400.197465854872</v>
      </c>
      <c r="AZ89" s="102">
        <f>+BISIESTO!AZ89/366*365</f>
        <v>26575.612966924469</v>
      </c>
      <c r="BA89" s="102"/>
      <c r="BB89" s="102"/>
      <c r="BC89" s="102"/>
      <c r="BG89" s="110">
        <v>87</v>
      </c>
      <c r="BH89" s="33">
        <f>+BISIESTO!BH89/366*365</f>
        <v>5700.5711844999996</v>
      </c>
      <c r="BI89" s="33">
        <f>+BISIESTO!BI89/366*365</f>
        <v>6990.0745749999996</v>
      </c>
    </row>
    <row r="90" spans="40:61">
      <c r="AN90" s="101">
        <v>88</v>
      </c>
      <c r="AO90" s="102">
        <f>+BISIESTO!AO90/366*365</f>
        <v>64390.324173111738</v>
      </c>
      <c r="AP90" s="102">
        <f>+BISIESTO!AP90/366*365</f>
        <v>47539.904558170158</v>
      </c>
      <c r="AQ90" s="102">
        <f>+BISIESTO!AQ90/366*365</f>
        <v>34400.197465854872</v>
      </c>
      <c r="AR90" s="102">
        <f>+BISIESTO!AR90/366*365</f>
        <v>26575.612966924469</v>
      </c>
      <c r="AS90" s="102"/>
      <c r="AT90" s="102"/>
      <c r="AU90" s="102"/>
      <c r="AV90" s="101">
        <v>88</v>
      </c>
      <c r="AW90" s="102">
        <f>+BISIESTO!AW90/366*365</f>
        <v>64390.324173111738</v>
      </c>
      <c r="AX90" s="102">
        <f>+BISIESTO!AX90/366*365</f>
        <v>47539.904558170158</v>
      </c>
      <c r="AY90" s="102">
        <f>+BISIESTO!AY90/366*365</f>
        <v>34400.197465854872</v>
      </c>
      <c r="AZ90" s="102">
        <f>+BISIESTO!AZ90/366*365</f>
        <v>26575.612966924469</v>
      </c>
      <c r="BA90" s="102"/>
      <c r="BB90" s="102"/>
      <c r="BC90" s="102"/>
      <c r="BG90" s="110">
        <v>88</v>
      </c>
      <c r="BH90" s="33">
        <f>+BISIESTO!BH90/366*365</f>
        <v>5700.5711844999996</v>
      </c>
      <c r="BI90" s="33">
        <f>+BISIESTO!BI90/366*365</f>
        <v>6990.0745749999996</v>
      </c>
    </row>
    <row r="91" spans="40:61">
      <c r="AN91" s="101">
        <v>89</v>
      </c>
      <c r="AO91" s="102">
        <f>+BISIESTO!AO91/366*365</f>
        <v>64390.324173111738</v>
      </c>
      <c r="AP91" s="102">
        <f>+BISIESTO!AP91/366*365</f>
        <v>47539.904558170158</v>
      </c>
      <c r="AQ91" s="102">
        <f>+BISIESTO!AQ91/366*365</f>
        <v>34400.197465854872</v>
      </c>
      <c r="AR91" s="102">
        <f>+BISIESTO!AR91/366*365</f>
        <v>26575.612966924469</v>
      </c>
      <c r="AS91" s="102"/>
      <c r="AT91" s="102"/>
      <c r="AU91" s="102"/>
      <c r="AV91" s="101">
        <v>89</v>
      </c>
      <c r="AW91" s="102">
        <f>+BISIESTO!AW91/366*365</f>
        <v>64390.324173111738</v>
      </c>
      <c r="AX91" s="102">
        <f>+BISIESTO!AX91/366*365</f>
        <v>47539.904558170158</v>
      </c>
      <c r="AY91" s="102">
        <f>+BISIESTO!AY91/366*365</f>
        <v>34400.197465854872</v>
      </c>
      <c r="AZ91" s="102">
        <f>+BISIESTO!AZ91/366*365</f>
        <v>26575.612966924469</v>
      </c>
      <c r="BA91" s="102"/>
      <c r="BB91" s="102"/>
      <c r="BC91" s="102"/>
      <c r="BG91" s="110">
        <v>89</v>
      </c>
      <c r="BH91" s="33">
        <f>+BISIESTO!BH91/366*365</f>
        <v>5700.5711844999996</v>
      </c>
      <c r="BI91" s="33">
        <f>+BISIESTO!BI91/366*365</f>
        <v>6990.0745749999996</v>
      </c>
    </row>
    <row r="92" spans="40:61">
      <c r="AN92" s="101">
        <v>90</v>
      </c>
      <c r="AO92" s="102">
        <f>+BISIESTO!AO92/366*365</f>
        <v>64390.324173111738</v>
      </c>
      <c r="AP92" s="102">
        <f>+BISIESTO!AP92/366*365</f>
        <v>47539.904558170158</v>
      </c>
      <c r="AQ92" s="102">
        <f>+BISIESTO!AQ92/366*365</f>
        <v>34400.197465854872</v>
      </c>
      <c r="AR92" s="102">
        <f>+BISIESTO!AR92/366*365</f>
        <v>26575.612966924469</v>
      </c>
      <c r="AS92" s="102"/>
      <c r="AT92" s="102"/>
      <c r="AU92" s="102"/>
      <c r="AV92" s="101">
        <v>90</v>
      </c>
      <c r="AW92" s="102">
        <f>+BISIESTO!AW92/366*365</f>
        <v>64390.324173111738</v>
      </c>
      <c r="AX92" s="102">
        <f>+BISIESTO!AX92/366*365</f>
        <v>47539.904558170158</v>
      </c>
      <c r="AY92" s="102">
        <f>+BISIESTO!AY92/366*365</f>
        <v>34400.197465854872</v>
      </c>
      <c r="AZ92" s="102">
        <f>+BISIESTO!AZ92/366*365</f>
        <v>26575.612966924469</v>
      </c>
      <c r="BA92" s="102"/>
      <c r="BB92" s="102"/>
      <c r="BC92" s="102"/>
      <c r="BG92" s="110">
        <v>90</v>
      </c>
      <c r="BH92" s="33">
        <f>+BISIESTO!BH92/366*365</f>
        <v>5700.5711844999996</v>
      </c>
      <c r="BI92" s="33">
        <f>+BISIESTO!BI92/366*365</f>
        <v>6990.0745749999996</v>
      </c>
    </row>
    <row r="93" spans="40:61">
      <c r="AN93" s="101">
        <v>91</v>
      </c>
      <c r="AO93" s="102">
        <f>+BISIESTO!AO93/366*365</f>
        <v>64390.324173111738</v>
      </c>
      <c r="AP93" s="102">
        <f>+BISIESTO!AP93/366*365</f>
        <v>47539.904558170158</v>
      </c>
      <c r="AQ93" s="102">
        <f>+BISIESTO!AQ93/366*365</f>
        <v>34400.197465854872</v>
      </c>
      <c r="AR93" s="102">
        <f>+BISIESTO!AR93/366*365</f>
        <v>26575.612966924469</v>
      </c>
      <c r="AS93" s="102"/>
      <c r="AT93" s="102"/>
      <c r="AU93" s="102"/>
      <c r="AV93" s="101">
        <v>91</v>
      </c>
      <c r="AW93" s="102">
        <f>+BISIESTO!AW93/366*365</f>
        <v>64390.324173111738</v>
      </c>
      <c r="AX93" s="102">
        <f>+BISIESTO!AX93/366*365</f>
        <v>47539.904558170158</v>
      </c>
      <c r="AY93" s="102">
        <f>+BISIESTO!AY93/366*365</f>
        <v>34400.197465854872</v>
      </c>
      <c r="AZ93" s="102">
        <f>+BISIESTO!AZ93/366*365</f>
        <v>26575.612966924469</v>
      </c>
      <c r="BA93" s="102"/>
      <c r="BB93" s="102"/>
      <c r="BC93" s="102"/>
      <c r="BG93" s="110">
        <v>91</v>
      </c>
      <c r="BH93" s="33">
        <f>+BISIESTO!BH93/366*365</f>
        <v>5700.5711844999996</v>
      </c>
      <c r="BI93" s="33">
        <f>+BISIESTO!BI93/366*365</f>
        <v>6990.0745749999996</v>
      </c>
    </row>
    <row r="94" spans="40:61">
      <c r="AN94" s="101">
        <v>92</v>
      </c>
      <c r="AO94" s="102">
        <f>+BISIESTO!AO94/366*365</f>
        <v>64390.324173111738</v>
      </c>
      <c r="AP94" s="102">
        <f>+BISIESTO!AP94/366*365</f>
        <v>47539.904558170158</v>
      </c>
      <c r="AQ94" s="102">
        <f>+BISIESTO!AQ94/366*365</f>
        <v>34400.197465854872</v>
      </c>
      <c r="AR94" s="102">
        <f>+BISIESTO!AR94/366*365</f>
        <v>26575.612966924469</v>
      </c>
      <c r="AS94" s="102"/>
      <c r="AT94" s="102"/>
      <c r="AU94" s="102"/>
      <c r="AV94" s="101">
        <v>92</v>
      </c>
      <c r="AW94" s="102">
        <f>+BISIESTO!AW94/366*365</f>
        <v>64390.324173111738</v>
      </c>
      <c r="AX94" s="102">
        <f>+BISIESTO!AX94/366*365</f>
        <v>47539.904558170158</v>
      </c>
      <c r="AY94" s="102">
        <f>+BISIESTO!AY94/366*365</f>
        <v>34400.197465854872</v>
      </c>
      <c r="AZ94" s="102">
        <f>+BISIESTO!AZ94/366*365</f>
        <v>26575.612966924469</v>
      </c>
      <c r="BA94" s="102"/>
      <c r="BB94" s="102"/>
      <c r="BC94" s="102"/>
      <c r="BG94" s="110">
        <v>92</v>
      </c>
      <c r="BH94" s="33">
        <f>+BISIESTO!BH94/366*365</f>
        <v>5700.5711844999996</v>
      </c>
      <c r="BI94" s="33">
        <f>+BISIESTO!BI94/366*365</f>
        <v>6990.0745749999996</v>
      </c>
    </row>
    <row r="95" spans="40:61">
      <c r="AN95" s="101">
        <v>93</v>
      </c>
      <c r="AO95" s="102">
        <f>+BISIESTO!AO95/366*365</f>
        <v>64390.324173111738</v>
      </c>
      <c r="AP95" s="102">
        <f>+BISIESTO!AP95/366*365</f>
        <v>47539.904558170158</v>
      </c>
      <c r="AQ95" s="102">
        <f>+BISIESTO!AQ95/366*365</f>
        <v>34400.197465854872</v>
      </c>
      <c r="AR95" s="102">
        <f>+BISIESTO!AR95/366*365</f>
        <v>26575.612966924469</v>
      </c>
      <c r="AS95" s="102"/>
      <c r="AT95" s="102"/>
      <c r="AU95" s="102"/>
      <c r="AV95" s="101">
        <v>93</v>
      </c>
      <c r="AW95" s="102">
        <f>+BISIESTO!AW95/366*365</f>
        <v>64390.324173111738</v>
      </c>
      <c r="AX95" s="102">
        <f>+BISIESTO!AX95/366*365</f>
        <v>47539.904558170158</v>
      </c>
      <c r="AY95" s="102">
        <f>+BISIESTO!AY95/366*365</f>
        <v>34400.197465854872</v>
      </c>
      <c r="AZ95" s="102">
        <f>+BISIESTO!AZ95/366*365</f>
        <v>26575.612966924469</v>
      </c>
      <c r="BA95" s="102"/>
      <c r="BB95" s="102"/>
      <c r="BC95" s="102"/>
      <c r="BG95" s="110">
        <v>93</v>
      </c>
      <c r="BH95" s="33">
        <f>+BISIESTO!BH95/366*365</f>
        <v>5700.5711844999996</v>
      </c>
      <c r="BI95" s="33">
        <f>+BISIESTO!BI95/366*365</f>
        <v>6990.0745749999996</v>
      </c>
    </row>
    <row r="96" spans="40:61">
      <c r="AN96" s="101">
        <v>94</v>
      </c>
      <c r="AO96" s="102">
        <f>+BISIESTO!AO96/366*365</f>
        <v>64390.324173111738</v>
      </c>
      <c r="AP96" s="102">
        <f>+BISIESTO!AP96/366*365</f>
        <v>47539.904558170158</v>
      </c>
      <c r="AQ96" s="102">
        <f>+BISIESTO!AQ96/366*365</f>
        <v>34400.197465854872</v>
      </c>
      <c r="AR96" s="102">
        <f>+BISIESTO!AR96/366*365</f>
        <v>26575.612966924469</v>
      </c>
      <c r="AS96" s="102"/>
      <c r="AT96" s="102"/>
      <c r="AU96" s="102"/>
      <c r="AV96" s="101">
        <v>94</v>
      </c>
      <c r="AW96" s="102">
        <f>+BISIESTO!AW96/366*365</f>
        <v>64390.324173111738</v>
      </c>
      <c r="AX96" s="102">
        <f>+BISIESTO!AX96/366*365</f>
        <v>47539.904558170158</v>
      </c>
      <c r="AY96" s="102">
        <f>+BISIESTO!AY96/366*365</f>
        <v>34400.197465854872</v>
      </c>
      <c r="AZ96" s="102">
        <f>+BISIESTO!AZ96/366*365</f>
        <v>26575.612966924469</v>
      </c>
      <c r="BA96" s="102"/>
      <c r="BB96" s="102"/>
      <c r="BC96" s="102"/>
      <c r="BG96" s="110">
        <v>94</v>
      </c>
      <c r="BH96" s="33">
        <f>+BISIESTO!BH96/366*365</f>
        <v>5700.5711844999996</v>
      </c>
      <c r="BI96" s="33">
        <f>+BISIESTO!BI96/366*365</f>
        <v>6990.0745749999996</v>
      </c>
    </row>
    <row r="97" spans="40:61">
      <c r="AN97" s="101">
        <v>95</v>
      </c>
      <c r="AO97" s="102">
        <f>+BISIESTO!AO97/366*365</f>
        <v>64390.324173111738</v>
      </c>
      <c r="AP97" s="102">
        <f>+BISIESTO!AP97/366*365</f>
        <v>47539.904558170158</v>
      </c>
      <c r="AQ97" s="102">
        <f>+BISIESTO!AQ97/366*365</f>
        <v>34400.197465854872</v>
      </c>
      <c r="AR97" s="102">
        <f>+BISIESTO!AR97/366*365</f>
        <v>26575.612966924469</v>
      </c>
      <c r="AS97" s="102"/>
      <c r="AT97" s="102"/>
      <c r="AU97" s="102"/>
      <c r="AV97" s="101">
        <v>95</v>
      </c>
      <c r="AW97" s="102">
        <f>+BISIESTO!AW97/366*365</f>
        <v>64390.324173111738</v>
      </c>
      <c r="AX97" s="102">
        <f>+BISIESTO!AX97/366*365</f>
        <v>47539.904558170158</v>
      </c>
      <c r="AY97" s="102">
        <f>+BISIESTO!AY97/366*365</f>
        <v>34400.197465854872</v>
      </c>
      <c r="AZ97" s="102">
        <f>+BISIESTO!AZ97/366*365</f>
        <v>26575.612966924469</v>
      </c>
      <c r="BA97" s="102"/>
      <c r="BB97" s="102"/>
      <c r="BC97" s="102"/>
      <c r="BG97" s="110">
        <v>95</v>
      </c>
      <c r="BH97" s="33">
        <f>+BISIESTO!BH97/366*365</f>
        <v>5700.5711844999996</v>
      </c>
      <c r="BI97" s="33">
        <f>+BISIESTO!BI97/366*365</f>
        <v>6990.0745749999996</v>
      </c>
    </row>
    <row r="98" spans="40:61">
      <c r="AN98" s="101">
        <v>96</v>
      </c>
      <c r="AO98" s="102">
        <f>+BISIESTO!AO98/366*365</f>
        <v>64390.324173111738</v>
      </c>
      <c r="AP98" s="102">
        <f>+BISIESTO!AP98/366*365</f>
        <v>47539.904558170158</v>
      </c>
      <c r="AQ98" s="102">
        <f>+BISIESTO!AQ98/366*365</f>
        <v>34400.197465854872</v>
      </c>
      <c r="AR98" s="102">
        <f>+BISIESTO!AR98/366*365</f>
        <v>26575.612966924469</v>
      </c>
      <c r="AS98" s="102"/>
      <c r="AT98" s="102"/>
      <c r="AU98" s="102"/>
      <c r="AV98" s="101">
        <v>96</v>
      </c>
      <c r="AW98" s="102">
        <f>+BISIESTO!AW98/366*365</f>
        <v>64390.324173111738</v>
      </c>
      <c r="AX98" s="102">
        <f>+BISIESTO!AX98/366*365</f>
        <v>47539.904558170158</v>
      </c>
      <c r="AY98" s="102">
        <f>+BISIESTO!AY98/366*365</f>
        <v>34400.197465854872</v>
      </c>
      <c r="AZ98" s="102">
        <f>+BISIESTO!AZ98/366*365</f>
        <v>26575.612966924469</v>
      </c>
      <c r="BA98" s="102"/>
      <c r="BB98" s="102"/>
      <c r="BC98" s="102"/>
      <c r="BG98" s="110">
        <v>96</v>
      </c>
      <c r="BH98" s="33">
        <f>+BISIESTO!BH98/366*365</f>
        <v>5700.5711844999996</v>
      </c>
      <c r="BI98" s="33">
        <f>+BISIESTO!BI98/366*365</f>
        <v>6990.0745749999996</v>
      </c>
    </row>
    <row r="99" spans="40:61">
      <c r="AN99" s="101">
        <v>97</v>
      </c>
      <c r="AO99" s="102">
        <f>+BISIESTO!AO99/366*365</f>
        <v>64390.324173111738</v>
      </c>
      <c r="AP99" s="102">
        <f>+BISIESTO!AP99/366*365</f>
        <v>47539.904558170158</v>
      </c>
      <c r="AQ99" s="102">
        <f>+BISIESTO!AQ99/366*365</f>
        <v>34400.197465854872</v>
      </c>
      <c r="AR99" s="102">
        <f>+BISIESTO!AR99/366*365</f>
        <v>26575.612966924469</v>
      </c>
      <c r="AS99" s="102"/>
      <c r="AT99" s="102"/>
      <c r="AU99" s="102"/>
      <c r="AV99" s="101">
        <v>97</v>
      </c>
      <c r="AW99" s="102">
        <f>+BISIESTO!AW99/366*365</f>
        <v>64390.324173111738</v>
      </c>
      <c r="AX99" s="102">
        <f>+BISIESTO!AX99/366*365</f>
        <v>47539.904558170158</v>
      </c>
      <c r="AY99" s="102">
        <f>+BISIESTO!AY99/366*365</f>
        <v>34400.197465854872</v>
      </c>
      <c r="AZ99" s="102">
        <f>+BISIESTO!AZ99/366*365</f>
        <v>26575.612966924469</v>
      </c>
      <c r="BA99" s="102"/>
      <c r="BB99" s="102"/>
      <c r="BC99" s="102"/>
      <c r="BG99" s="110">
        <v>97</v>
      </c>
      <c r="BH99" s="33">
        <f>+BISIESTO!BH99/366*365</f>
        <v>5700.5711844999996</v>
      </c>
      <c r="BI99" s="33">
        <f>+BISIESTO!BI99/366*365</f>
        <v>6990.0745749999996</v>
      </c>
    </row>
    <row r="100" spans="40:61">
      <c r="AN100" s="101">
        <v>98</v>
      </c>
      <c r="AO100" s="102">
        <f>+BISIESTO!AO100/366*365</f>
        <v>64390.324173111738</v>
      </c>
      <c r="AP100" s="102">
        <f>+BISIESTO!AP100/366*365</f>
        <v>47539.904558170158</v>
      </c>
      <c r="AQ100" s="102">
        <f>+BISIESTO!AQ100/366*365</f>
        <v>34400.197465854872</v>
      </c>
      <c r="AR100" s="102">
        <f>+BISIESTO!AR100/366*365</f>
        <v>26575.612966924469</v>
      </c>
      <c r="AS100" s="102"/>
      <c r="AT100" s="102"/>
      <c r="AU100" s="102"/>
      <c r="AV100" s="101">
        <v>98</v>
      </c>
      <c r="AW100" s="102">
        <f>+BISIESTO!AW100/366*365</f>
        <v>64390.324173111738</v>
      </c>
      <c r="AX100" s="102">
        <f>+BISIESTO!AX100/366*365</f>
        <v>47539.904558170158</v>
      </c>
      <c r="AY100" s="102">
        <f>+BISIESTO!AY100/366*365</f>
        <v>34400.197465854872</v>
      </c>
      <c r="AZ100" s="102">
        <f>+BISIESTO!AZ100/366*365</f>
        <v>26575.612966924469</v>
      </c>
      <c r="BA100" s="102"/>
      <c r="BB100" s="102"/>
      <c r="BC100" s="102"/>
      <c r="BG100" s="110">
        <v>98</v>
      </c>
      <c r="BH100" s="33">
        <f>+BISIESTO!BH100/366*365</f>
        <v>5700.5711844999996</v>
      </c>
      <c r="BI100" s="33">
        <f>+BISIESTO!BI100/366*365</f>
        <v>6990.0745749999996</v>
      </c>
    </row>
    <row r="101" spans="40:61">
      <c r="AN101" s="101">
        <v>99</v>
      </c>
      <c r="AO101" s="102">
        <f>+BISIESTO!AO101/366*365</f>
        <v>64390.324173111738</v>
      </c>
      <c r="AP101" s="102">
        <f>+BISIESTO!AP101/366*365</f>
        <v>47539.904558170158</v>
      </c>
      <c r="AQ101" s="102">
        <f>+BISIESTO!AQ101/366*365</f>
        <v>34400.197465854872</v>
      </c>
      <c r="AR101" s="102">
        <f>+BISIESTO!AR101/366*365</f>
        <v>26575.612966924469</v>
      </c>
      <c r="AS101" s="102"/>
      <c r="AT101" s="102"/>
      <c r="AU101" s="102"/>
      <c r="AV101" s="101">
        <v>99</v>
      </c>
      <c r="AW101" s="102">
        <f>+BISIESTO!AW101/366*365</f>
        <v>64390.324173111738</v>
      </c>
      <c r="AX101" s="102">
        <f>+BISIESTO!AX101/366*365</f>
        <v>47539.904558170158</v>
      </c>
      <c r="AY101" s="102">
        <f>+BISIESTO!AY101/366*365</f>
        <v>34400.197465854872</v>
      </c>
      <c r="AZ101" s="102">
        <f>+BISIESTO!AZ101/366*365</f>
        <v>26575.612966924469</v>
      </c>
      <c r="BA101" s="102"/>
      <c r="BB101" s="102"/>
      <c r="BC101" s="102"/>
      <c r="BG101" s="110">
        <v>99</v>
      </c>
      <c r="BH101" s="33">
        <f>+BISIESTO!BH101/366*365</f>
        <v>5700.5711844999996</v>
      </c>
      <c r="BI101" s="33">
        <f>+BISIESTO!BI101/366*365</f>
        <v>6990.0745749999996</v>
      </c>
    </row>
    <row r="102" spans="40:61">
      <c r="AN102" s="101">
        <v>100</v>
      </c>
      <c r="AO102" s="102">
        <f>+BISIESTO!AO102/366*365</f>
        <v>64390.324173111738</v>
      </c>
      <c r="AP102" s="102">
        <f>+BISIESTO!AP102/366*365</f>
        <v>47539.904558170158</v>
      </c>
      <c r="AQ102" s="102">
        <f>+BISIESTO!AQ102/366*365</f>
        <v>34400.197465854872</v>
      </c>
      <c r="AR102" s="102">
        <f>+BISIESTO!AR102/366*365</f>
        <v>26575.612966924469</v>
      </c>
      <c r="AS102" s="102"/>
      <c r="AT102" s="102"/>
      <c r="AU102" s="102"/>
      <c r="AV102" s="101">
        <v>100</v>
      </c>
      <c r="AW102" s="102">
        <f>+BISIESTO!AW102/366*365</f>
        <v>64390.324173111738</v>
      </c>
      <c r="AX102" s="102">
        <f>+BISIESTO!AX102/366*365</f>
        <v>47539.904558170158</v>
      </c>
      <c r="AY102" s="102">
        <f>+BISIESTO!AY102/366*365</f>
        <v>34400.197465854872</v>
      </c>
      <c r="AZ102" s="102">
        <f>+BISIESTO!AZ102/366*365</f>
        <v>26575.612966924469</v>
      </c>
      <c r="BA102" s="102"/>
      <c r="BB102" s="102"/>
      <c r="BC102" s="102"/>
      <c r="BG102" s="110">
        <v>100</v>
      </c>
      <c r="BH102" s="33">
        <f>+BISIESTO!BH102/366*365</f>
        <v>5700.5711844999996</v>
      </c>
      <c r="BI102" s="33">
        <f>+BISIESTO!BI102/366*365</f>
        <v>6990.0745749999996</v>
      </c>
    </row>
  </sheetData>
  <sheetProtection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453CC-A45B-414B-A0EE-298D9BC53E99}">
  <sheetPr codeName="Hoja9">
    <pageSetUpPr fitToPage="1"/>
  </sheetPr>
  <dimension ref="B1:K52"/>
  <sheetViews>
    <sheetView showGridLines="0" topLeftCell="A8" zoomScale="55" zoomScaleNormal="55" zoomScaleSheetLayoutView="21" zoomScalePageLayoutView="48" workbookViewId="0">
      <selection activeCell="E13" sqref="E13"/>
    </sheetView>
  </sheetViews>
  <sheetFormatPr baseColWidth="10" defaultColWidth="11.453125" defaultRowHeight="14.5" outlineLevelRow="1"/>
  <cols>
    <col min="1" max="1" width="2.1796875" customWidth="1"/>
    <col min="2" max="2" width="37.36328125" customWidth="1"/>
    <col min="3" max="3" width="35" customWidth="1"/>
    <col min="4" max="10" width="31.1796875" customWidth="1"/>
  </cols>
  <sheetData>
    <row r="1" spans="2:10" hidden="1"/>
    <row r="2" spans="2:10" hidden="1"/>
    <row r="10" spans="2:10" ht="15" thickBot="1"/>
    <row r="11" spans="2:10" ht="18.5" thickBot="1">
      <c r="B11" s="114" t="s">
        <v>0</v>
      </c>
      <c r="C11" s="111" t="s">
        <v>28</v>
      </c>
      <c r="D11" s="115" t="str">
        <f>+IFERROR(IF(C11="AL CONTADO","Afiliaciones al DA no aplican intereses, cupones aplican intereses de 17.5%."," ")," ")</f>
        <v>Afiliaciones al DA no aplican intereses, cupones aplican intereses de 17.5%.</v>
      </c>
      <c r="E11" s="115"/>
      <c r="G11" s="116"/>
      <c r="H11" s="116"/>
      <c r="I11" s="116"/>
      <c r="J11" s="116"/>
    </row>
    <row r="12" spans="2:10" ht="18.5" thickBot="1">
      <c r="B12" s="114"/>
      <c r="C12" s="111"/>
      <c r="D12" s="115"/>
      <c r="E12" s="115"/>
      <c r="G12" s="116"/>
      <c r="H12" s="116"/>
      <c r="I12" s="116"/>
      <c r="J12" s="116"/>
    </row>
    <row r="13" spans="2:10" ht="18.5" thickBot="1">
      <c r="B13" s="114" t="s">
        <v>60</v>
      </c>
      <c r="C13" s="112" t="s">
        <v>69</v>
      </c>
      <c r="D13" s="147" t="str">
        <f>+IFERROR(IF(C13="RESGUARDO","Requiere tener contratado una EPS."," ")," ")</f>
        <v xml:space="preserve"> </v>
      </c>
      <c r="E13" s="115"/>
      <c r="G13" s="116"/>
      <c r="H13" s="116"/>
      <c r="I13" s="116"/>
      <c r="J13" s="116"/>
    </row>
    <row r="14" spans="2:10" ht="18.5" thickBot="1">
      <c r="B14" s="114" t="s">
        <v>59</v>
      </c>
      <c r="C14" s="113">
        <v>0.2</v>
      </c>
      <c r="D14" s="115"/>
      <c r="E14" s="115"/>
      <c r="F14" s="116"/>
      <c r="G14" s="116" t="s">
        <v>90</v>
      </c>
      <c r="H14" s="116"/>
      <c r="I14" s="116"/>
      <c r="J14" s="116"/>
    </row>
    <row r="15" spans="2:10">
      <c r="B15" s="115"/>
      <c r="C15" s="117"/>
      <c r="D15" s="115"/>
      <c r="E15" s="115"/>
      <c r="F15" s="115"/>
      <c r="G15" s="116" t="s">
        <v>91</v>
      </c>
      <c r="H15" s="115"/>
      <c r="I15" s="115"/>
      <c r="J15" s="115"/>
    </row>
    <row r="16" spans="2:10" ht="14.5" customHeight="1">
      <c r="B16" s="115"/>
      <c r="C16" s="115"/>
      <c r="D16" s="211">
        <f>IF($C$13="COMPLETO",1,IF(AND(D$19="MINT",$C$13="RESGUARDO"),0.6,IF(OR(D$19="SALUD ESENCIAL",D$19="MULTISALUD BASE", D$19="SALUD ESENCIAL PLUS"),"-",IF(AND(D$19&lt;&gt;"MINT",$C$13="RESGUARDO"),0.3,IF(AND(D$19="MINT",$C$13="MINT DEDUCIBLE 20K"),0.4,IF(AND(D$19&lt;&gt;"MINT",$C$13="MINT DEDUCIBLE 20K"),"-",IF(AND(D$19="MINT",C13="MINT DEDUCIBLE 10K"),0.5,IF(AND(D$19&lt;&gt;"MINT",$C$13="MINT DEDUCIBLE 10K"),"-"))))))))</f>
        <v>1</v>
      </c>
      <c r="E16" s="211">
        <f t="shared" ref="E16:J16" si="0">IF($C$13="COMPLETO",1,IF(AND(E$19="MINT",$C$13="RESGUARDO"),0.6,IF(OR(E$19="SALUD ESENCIAL",E$19="MULTISALUD BASE", E$19="SALUD ESENCIAL PLUS"),"-",IF(AND(E$19&lt;&gt;"MINT",$C$13="RESGUARDO"),0.3,IF(AND(E$19="MINT",$C$13="MINT DEDUCIBLE 20K"),0.4,IF(AND(E$19&lt;&gt;"MINT",$C$13="MINT DEDUCIBLE 20K"),"-",IF(AND(E$19="MINT",D13="MINT DEDUCIBLE 10K"),0.5,IF(AND(E$19&lt;&gt;"MINT",$C$13="MINT DEDUCIBLE 10K"),"-"))))))))</f>
        <v>1</v>
      </c>
      <c r="F16" s="211">
        <f t="shared" si="0"/>
        <v>1</v>
      </c>
      <c r="G16" s="211">
        <f t="shared" si="0"/>
        <v>1</v>
      </c>
      <c r="H16" s="211">
        <f t="shared" si="0"/>
        <v>1</v>
      </c>
      <c r="I16" s="211">
        <f t="shared" si="0"/>
        <v>1</v>
      </c>
      <c r="J16" s="211">
        <f t="shared" si="0"/>
        <v>1</v>
      </c>
    </row>
    <row r="17" spans="2:11" ht="18.5" customHeight="1">
      <c r="B17" s="118"/>
      <c r="C17" s="119"/>
      <c r="D17" s="211"/>
      <c r="E17" s="211"/>
      <c r="F17" s="211"/>
      <c r="G17" s="211"/>
      <c r="H17" s="211"/>
      <c r="I17" s="211"/>
      <c r="J17" s="211"/>
    </row>
    <row r="18" spans="2:11" ht="27" customHeight="1">
      <c r="B18" s="120"/>
      <c r="C18" s="120"/>
      <c r="D18" s="215" t="s">
        <v>92</v>
      </c>
      <c r="E18" s="216"/>
      <c r="F18" s="216"/>
      <c r="G18" s="216"/>
      <c r="H18" s="216"/>
      <c r="I18" s="216"/>
      <c r="J18" s="216"/>
    </row>
    <row r="19" spans="2:11" s="6" customFormat="1" ht="32.25" customHeight="1">
      <c r="B19" s="217" t="s">
        <v>11</v>
      </c>
      <c r="C19" s="217" t="s">
        <v>13</v>
      </c>
      <c r="D19" s="121" t="s">
        <v>73</v>
      </c>
      <c r="E19" s="122" t="s">
        <v>5</v>
      </c>
      <c r="F19" s="122" t="s">
        <v>7</v>
      </c>
      <c r="G19" s="122" t="s">
        <v>9</v>
      </c>
      <c r="H19" s="122" t="s">
        <v>56</v>
      </c>
      <c r="I19" s="122" t="s">
        <v>57</v>
      </c>
      <c r="J19" s="122" t="s">
        <v>58</v>
      </c>
    </row>
    <row r="20" spans="2:11" ht="18">
      <c r="B20" s="218"/>
      <c r="C20" s="218"/>
      <c r="D20" s="134" t="str">
        <f>+IFERROR("Paga el "&amp;(D16)*100&amp;"%"&amp;" de prima.","-")</f>
        <v>Paga el 100% de prima.</v>
      </c>
      <c r="E20" s="135" t="str">
        <f t="shared" ref="E20:J20" si="1">+IFERROR("Paga el "&amp;(E16)*100&amp;"%"&amp;" de prima.","-")</f>
        <v>Paga el 100% de prima.</v>
      </c>
      <c r="F20" s="135" t="str">
        <f t="shared" si="1"/>
        <v>Paga el 100% de prima.</v>
      </c>
      <c r="G20" s="135" t="str">
        <f t="shared" si="1"/>
        <v>Paga el 100% de prima.</v>
      </c>
      <c r="H20" s="135" t="str">
        <f t="shared" si="1"/>
        <v>Paga el 100% de prima.</v>
      </c>
      <c r="I20" s="135" t="str">
        <f t="shared" si="1"/>
        <v>Paga el 100% de prima.</v>
      </c>
      <c r="J20" s="135" t="str">
        <f t="shared" si="1"/>
        <v>Paga el 100% de prima.</v>
      </c>
    </row>
    <row r="21" spans="2:11" ht="22.5">
      <c r="B21" s="138" t="s">
        <v>16</v>
      </c>
      <c r="C21" s="142">
        <v>45</v>
      </c>
      <c r="D21" s="136" t="str">
        <f>IFERROR(IF(C21="","",D$16*(IF($C$13="COMPLETO",IF($B21="HIJO/A",VLOOKUP($C21,'Cambios data'!$AV:$BC,MATCH(D$19,'Cambios data'!$AV$1:$BC$1,0),0),VLOOKUP($C21,'Cambios data'!$AN:$AU,MATCH(D$19,'Cambios data'!$AN$1:$AU$1,0),0))*1.18*1.03/VLOOKUP($C$11,'Cambios data'!$A$40:$B$51,2,0),IF($C$13&lt;&gt;"COMPLETO",IF($B21="HIJO/A",VLOOKUP($C21,'Cambios data'!$AV:$BC,MATCH(D$19,'Cambios data'!$AV$1:$BC$1,0),0),VLOOKUP($C21,'Cambios data'!$AN:$AU,MATCH(D$19,'Cambios data'!$AN$1:$AU$1,0),0))*1.18*1.03/VLOOKUP($C$11,'Cambios data'!$A$40:$B$51,2,0))))),"-")</f>
        <v>-</v>
      </c>
      <c r="E21" s="136" t="str">
        <f>IFERROR(IF(D21="","",E$16*(IF($C$13="COMPLETO",IF($B21="HIJO/A",VLOOKUP($C21,'Cambios data'!$AV:$BC,MATCH(E$19,'Cambios data'!$AV$1:$BC$1,0),0),VLOOKUP($C21,'Cambios data'!$AN:$AU,MATCH(E$19,'Cambios data'!$AN$1:$AU$1,0),0))*1.18*1.03/VLOOKUP($C$11,'Cambios data'!$A$40:$B$51,2,0),IF($C$13&lt;&gt;"COMPLETO",IF($B21="HIJO/A",VLOOKUP($C21,'Cambios data'!$AV:$BC,MATCH(E$19,'Cambios data'!$AV$1:$BC$1,0),0),VLOOKUP($C21,'Cambios data'!$AN:$AU,MATCH(E$19,'Cambios data'!$AN$1:$AU$1,0),0))*1.18*1.03/VLOOKUP($C$11,'Cambios data'!$A$40:$B$51,2,0))))),"-")</f>
        <v>-</v>
      </c>
      <c r="F21" s="136" t="str">
        <f>IFERROR(IF(E21="","",F$16*(IF($C$13="COMPLETO",IF($B21="HIJO/A",VLOOKUP($C21,'Cambios data'!$AV:$BC,MATCH(F$19,'Cambios data'!$AV$1:$BC$1,0),0),VLOOKUP($C21,'Cambios data'!$AN:$AU,MATCH(F$19,'Cambios data'!$AN$1:$AU$1,0),0))*1.18*1.03/VLOOKUP($C$11,'Cambios data'!$A$40:$B$51,2,0),IF($C$13&lt;&gt;"COMPLETO",IF($B21="HIJO/A",VLOOKUP($C21,'Cambios data'!$AV:$BC,MATCH(F$19,'Cambios data'!$AV$1:$BC$1,0),0),VLOOKUP($C21,'Cambios data'!$AN:$AU,MATCH(F$19,'Cambios data'!$AN$1:$AU$1,0),0))*1.18*1.03/VLOOKUP($C$11,'Cambios data'!$A$40:$B$51,2,0))))),"-")</f>
        <v>-</v>
      </c>
      <c r="G21" s="136" t="str">
        <f>IFERROR(IF(F21="","",G$16*(IF($C$13="COMPLETO",IF($B21="HIJO/A",VLOOKUP($C21,'Cambios data'!$AV:$BC,MATCH(G$19,'Cambios data'!$AV$1:$BC$1,0),0),VLOOKUP($C21,'Cambios data'!$AN:$AU,MATCH(G$19,'Cambios data'!$AN$1:$AU$1,0),0))*1.18*1.03/VLOOKUP($C$11,'Cambios data'!$A$40:$B$51,2,0),IF($C$13&lt;&gt;"COMPLETO",IF($B21="HIJO/A",VLOOKUP($C21,'Cambios data'!$AV:$BC,MATCH(G$19,'Cambios data'!$AV$1:$BC$1,0),0),VLOOKUP($C21,'Cambios data'!$AN:$AU,MATCH(G$19,'Cambios data'!$AN$1:$AU$1,0),0))*1.18*1.03/VLOOKUP($C$11,'Cambios data'!$A$40:$B$51,2,0))))),"-")</f>
        <v>-</v>
      </c>
      <c r="H21" s="136" t="str">
        <f>IFERROR(IF(G21="","",H$16*(IF($C$13="COMPLETO",IF($B21="HIJO/A",VLOOKUP($C21,'Cambios data'!$AV:$BC,MATCH(H$19,'Cambios data'!$AV$1:$BC$1,0),0),VLOOKUP($C21,'Cambios data'!$AN:$AU,MATCH(H$19,'Cambios data'!$AN$1:$AU$1,0),0))*1.18*1.03/VLOOKUP($C$11,'Cambios data'!$A$40:$B$51,2,0),IF($C$13&lt;&gt;"COMPLETO",IF($B21="HIJO/A",VLOOKUP($C21,'Cambios data'!$AV:$BC,MATCH(H$19,'Cambios data'!$AV$1:$BC$1,0),0),VLOOKUP($C21,'Cambios data'!$AN:$AU,MATCH(H$19,'Cambios data'!$AN$1:$AU$1,0),0))*1.18*1.03/VLOOKUP($C$11,'Cambios data'!$A$40:$B$51,2,0))))),"-")</f>
        <v>-</v>
      </c>
      <c r="I21" s="136" t="str">
        <f>IFERROR(IF(H21="","",I$16*(IF($C$13="COMPLETO",IF($B21="HIJO/A",VLOOKUP($C21,'Cambios data'!$AV:$BC,MATCH(I$19,'Cambios data'!$AV$1:$BC$1,0),0),VLOOKUP($C21,'Cambios data'!$AN:$AU,MATCH(I$19,'Cambios data'!$AN$1:$AU$1,0),0))*1.18*1.03/VLOOKUP($C$11,'Cambios data'!$A$40:$B$51,2,0),IF($C$13&lt;&gt;"COMPLETO",IF($B21="HIJO/A",VLOOKUP($C21,'Cambios data'!$AV:$BC,MATCH(I$19,'Cambios data'!$AV$1:$BC$1,0),0),VLOOKUP($C21,'Cambios data'!$AN:$AU,MATCH(I$19,'Cambios data'!$AN$1:$AU$1,0),0))*1.18*1.03/VLOOKUP($C$11,'Cambios data'!$A$40:$B$51,2,0))))),"-")</f>
        <v>-</v>
      </c>
      <c r="J21" s="136" t="str">
        <f>IFERROR(IF(I21="","",J$16*(IF($C$13="COMPLETO",IF($B21="HIJO/A",VLOOKUP($C21,'Cambios data'!$AV:$BC,MATCH(J$19,'Cambios data'!$AV$1:$BC$1,0),0),VLOOKUP($C21,'Cambios data'!$AN:$AU,MATCH(J$19,'Cambios data'!$AN$1:$AU$1,0),0))*1.18*1.03/VLOOKUP($C$11,'Cambios data'!$A$40:$B$51,2,0),IF($C$13&lt;&gt;"COMPLETO",IF($B21="HIJO/A",VLOOKUP($C21,'Cambios data'!$AV:$BC,MATCH(J$19,'Cambios data'!$AV$1:$BC$1,0),0),VLOOKUP($C21,'Cambios data'!$AN:$AU,MATCH(J$19,'Cambios data'!$AN$1:$AU$1,0),0))*1.18*1.03/VLOOKUP($C$11,'Cambios data'!$A$40:$B$51,2,0))))),"-")</f>
        <v>-</v>
      </c>
    </row>
    <row r="22" spans="2:11" ht="22.5">
      <c r="B22" s="139" t="s">
        <v>17</v>
      </c>
      <c r="C22" s="143">
        <v>40</v>
      </c>
      <c r="D22" s="137" t="str">
        <f>IFERROR(IF(C22="","",D$16*(IF($C$13="COMPLETO",IF($B22="HIJO/A",VLOOKUP($C22,'Cambios data'!$AV:$BC,MATCH(D$19,'Cambios data'!$AV$1:$BC$1,0),0),VLOOKUP($C22,'Cambios data'!$AN:$AU,MATCH(D$19,'Cambios data'!$AN$1:$AU$1,0),0))*1.18*1.03/VLOOKUP($C$11,'Cambios data'!$A$40:$B$51,2,0),IF($C$13&lt;&gt;"COMPLETO",IF($B22="HIJO/A",VLOOKUP($C22,'Cambios data'!$AV:$BC,MATCH(D$19,'Cambios data'!$AV$1:$BC$1,0),0),VLOOKUP($C22,'Cambios data'!$AN:$AU,MATCH(D$19,'Cambios data'!$AN$1:$AU$1,0),0))*1.18*1.03/VLOOKUP($C$11,'Cambios data'!$A$40:$B$51,2,0))))),"-")</f>
        <v>-</v>
      </c>
      <c r="E22" s="137" t="str">
        <f>IFERROR(IF(D22="","",E$16*(IF($C$13="COMPLETO",IF($B22="HIJO/A",VLOOKUP($C22,'Cambios data'!$AV:$BC,MATCH(E$19,'Cambios data'!$AV$1:$BC$1,0),0),VLOOKUP($C22,'Cambios data'!$AN:$AU,MATCH(E$19,'Cambios data'!$AN$1:$AU$1,0),0))*1.18*1.03/VLOOKUP($C$11,'Cambios data'!$A$40:$B$51,2,0),IF($C$13&lt;&gt;"COMPLETO",IF($B22="HIJO/A",VLOOKUP($C22,'Cambios data'!$AV:$BC,MATCH(E$19,'Cambios data'!$AV$1:$BC$1,0),0),VLOOKUP($C22,'Cambios data'!$AN:$AU,MATCH(E$19,'Cambios data'!$AN$1:$AU$1,0),0))*1.18*1.03/VLOOKUP($C$11,'Cambios data'!$A$40:$B$51,2,0))))),"-")</f>
        <v>-</v>
      </c>
      <c r="F22" s="137" t="str">
        <f>IFERROR(IF(E22="","",F$16*(IF($C$13="COMPLETO",IF($B22="HIJO/A",VLOOKUP($C22,'Cambios data'!$AV:$BC,MATCH(F$19,'Cambios data'!$AV$1:$BC$1,0),0),VLOOKUP($C22,'Cambios data'!$AN:$AU,MATCH(F$19,'Cambios data'!$AN$1:$AU$1,0),0))*1.18*1.03/VLOOKUP($C$11,'Cambios data'!$A$40:$B$51,2,0),IF($C$13&lt;&gt;"COMPLETO",IF($B22="HIJO/A",VLOOKUP($C22,'Cambios data'!$AV:$BC,MATCH(F$19,'Cambios data'!$AV$1:$BC$1,0),0),VLOOKUP($C22,'Cambios data'!$AN:$AU,MATCH(F$19,'Cambios data'!$AN$1:$AU$1,0),0))*1.18*1.03/VLOOKUP($C$11,'Cambios data'!$A$40:$B$51,2,0))))),"-")</f>
        <v>-</v>
      </c>
      <c r="G22" s="137" t="str">
        <f>IFERROR(IF(F22="","",G$16*(IF($C$13="COMPLETO",IF($B22="HIJO/A",VLOOKUP($C22,'Cambios data'!$AV:$BC,MATCH(G$19,'Cambios data'!$AV$1:$BC$1,0),0),VLOOKUP($C22,'Cambios data'!$AN:$AU,MATCH(G$19,'Cambios data'!$AN$1:$AU$1,0),0))*1.18*1.03/VLOOKUP($C$11,'Cambios data'!$A$40:$B$51,2,0),IF($C$13&lt;&gt;"COMPLETO",IF($B22="HIJO/A",VLOOKUP($C22,'Cambios data'!$AV:$BC,MATCH(G$19,'Cambios data'!$AV$1:$BC$1,0),0),VLOOKUP($C22,'Cambios data'!$AN:$AU,MATCH(G$19,'Cambios data'!$AN$1:$AU$1,0),0))*1.18*1.03/VLOOKUP($C$11,'Cambios data'!$A$40:$B$51,2,0))))),"-")</f>
        <v>-</v>
      </c>
      <c r="H22" s="137" t="str">
        <f>IFERROR(IF(G22="","",H$16*(IF($C$13="COMPLETO",IF($B22="HIJO/A",VLOOKUP($C22,'Cambios data'!$AV:$BC,MATCH(H$19,'Cambios data'!$AV$1:$BC$1,0),0),VLOOKUP($C22,'Cambios data'!$AN:$AU,MATCH(H$19,'Cambios data'!$AN$1:$AU$1,0),0))*1.18*1.03/VLOOKUP($C$11,'Cambios data'!$A$40:$B$51,2,0),IF($C$13&lt;&gt;"COMPLETO",IF($B22="HIJO/A",VLOOKUP($C22,'Cambios data'!$AV:$BC,MATCH(H$19,'Cambios data'!$AV$1:$BC$1,0),0),VLOOKUP($C22,'Cambios data'!$AN:$AU,MATCH(H$19,'Cambios data'!$AN$1:$AU$1,0),0))*1.18*1.03/VLOOKUP($C$11,'Cambios data'!$A$40:$B$51,2,0))))),"-")</f>
        <v>-</v>
      </c>
      <c r="I22" s="137" t="str">
        <f>IFERROR(IF(H22="","",I$16*(IF($C$13="COMPLETO",IF($B22="HIJO/A",VLOOKUP($C22,'Cambios data'!$AV:$BC,MATCH(I$19,'Cambios data'!$AV$1:$BC$1,0),0),VLOOKUP($C22,'Cambios data'!$AN:$AU,MATCH(I$19,'Cambios data'!$AN$1:$AU$1,0),0))*1.18*1.03/VLOOKUP($C$11,'Cambios data'!$A$40:$B$51,2,0),IF($C$13&lt;&gt;"COMPLETO",IF($B22="HIJO/A",VLOOKUP($C22,'Cambios data'!$AV:$BC,MATCH(I$19,'Cambios data'!$AV$1:$BC$1,0),0),VLOOKUP($C22,'Cambios data'!$AN:$AU,MATCH(I$19,'Cambios data'!$AN$1:$AU$1,0),0))*1.18*1.03/VLOOKUP($C$11,'Cambios data'!$A$40:$B$51,2,0))))),"-")</f>
        <v>-</v>
      </c>
      <c r="J22" s="137" t="str">
        <f>IFERROR(IF(I22="","",J$16*(IF($C$13="COMPLETO",IF($B22="HIJO/A",VLOOKUP($C22,'Cambios data'!$AV:$BC,MATCH(J$19,'Cambios data'!$AV$1:$BC$1,0),0),VLOOKUP($C22,'Cambios data'!$AN:$AU,MATCH(J$19,'Cambios data'!$AN$1:$AU$1,0),0))*1.18*1.03/VLOOKUP($C$11,'Cambios data'!$A$40:$B$51,2,0),IF($C$13&lt;&gt;"COMPLETO",IF($B22="HIJO/A",VLOOKUP($C22,'Cambios data'!$AV:$BC,MATCH(J$19,'Cambios data'!$AV$1:$BC$1,0),0),VLOOKUP($C22,'Cambios data'!$AN:$AU,MATCH(J$19,'Cambios data'!$AN$1:$AU$1,0),0))*1.18*1.03/VLOOKUP($C$11,'Cambios data'!$A$40:$B$51,2,0))))),"-")</f>
        <v>-</v>
      </c>
    </row>
    <row r="23" spans="2:11" ht="22.5">
      <c r="B23" s="139" t="s">
        <v>18</v>
      </c>
      <c r="C23" s="143"/>
      <c r="D23" s="137" t="str">
        <f>IFERROR(IF(C23="","",D$16*(IF($C$13="COMPLETO",IF($B23="HIJO/A",VLOOKUP($C23,'Cambios data'!$AV:$BC,MATCH(D$19,'Cambios data'!$AV$1:$BC$1,0),0),VLOOKUP($C23,'Cambios data'!$AN:$AU,MATCH(D$19,'Cambios data'!$AN$1:$AU$1,0),0))*1.18*1.03/VLOOKUP($C$11,'Cambios data'!$A$40:$B$51,2,0),IF($C$13&lt;&gt;"COMPLETO",IF($B23="HIJO/A",VLOOKUP($C23,'Cambios data'!$AV:$BC,MATCH(D$19,'Cambios data'!$AV$1:$BC$1,0),0),VLOOKUP($C23,'Cambios data'!$AN:$AU,MATCH(D$19,'Cambios data'!$AN$1:$AU$1,0),0))*1.18*1.03/VLOOKUP($C$11,'Cambios data'!$A$40:$B$51,2,0))))),"-")</f>
        <v/>
      </c>
      <c r="E23" s="137" t="str">
        <f>IFERROR(IF(D23="","",E$16*(IF($C$13="COMPLETO",IF($B23="HIJO/A",VLOOKUP($C23,'Cambios data'!$AV:$BC,MATCH(E$19,'Cambios data'!$AV$1:$BC$1,0),0),VLOOKUP($C23,'Cambios data'!$AN:$AU,MATCH(E$19,'Cambios data'!$AN$1:$AU$1,0),0))*1.18*1.03/VLOOKUP($C$11,'Cambios data'!$A$40:$B$51,2,0),IF($C$13&lt;&gt;"COMPLETO",IF($B23="HIJO/A",VLOOKUP($C23,'Cambios data'!$AV:$BC,MATCH(E$19,'Cambios data'!$AV$1:$BC$1,0),0),VLOOKUP($C23,'Cambios data'!$AN:$AU,MATCH(E$19,'Cambios data'!$AN$1:$AU$1,0),0))*1.18*1.03/VLOOKUP($C$11,'Cambios data'!$A$40:$B$51,2,0))))),"-")</f>
        <v/>
      </c>
      <c r="F23" s="137" t="str">
        <f>IFERROR(IF(E23="","",F$16*(IF($C$13="COMPLETO",IF($B23="HIJO/A",VLOOKUP($C23,'Cambios data'!$AV:$BC,MATCH(F$19,'Cambios data'!$AV$1:$BC$1,0),0),VLOOKUP($C23,'Cambios data'!$AN:$AU,MATCH(F$19,'Cambios data'!$AN$1:$AU$1,0),0))*1.18*1.03/VLOOKUP($C$11,'Cambios data'!$A$40:$B$51,2,0),IF($C$13&lt;&gt;"COMPLETO",IF($B23="HIJO/A",VLOOKUP($C23,'Cambios data'!$AV:$BC,MATCH(F$19,'Cambios data'!$AV$1:$BC$1,0),0),VLOOKUP($C23,'Cambios data'!$AN:$AU,MATCH(F$19,'Cambios data'!$AN$1:$AU$1,0),0))*1.18*1.03/VLOOKUP($C$11,'Cambios data'!$A$40:$B$51,2,0))))),"-")</f>
        <v/>
      </c>
      <c r="G23" s="137" t="str">
        <f>IFERROR(IF(F23="","",G$16*(IF($C$13="COMPLETO",IF($B23="HIJO/A",VLOOKUP($C23,'Cambios data'!$AV:$BC,MATCH(G$19,'Cambios data'!$AV$1:$BC$1,0),0),VLOOKUP($C23,'Cambios data'!$AN:$AU,MATCH(G$19,'Cambios data'!$AN$1:$AU$1,0),0))*1.18*1.03/VLOOKUP($C$11,'Cambios data'!$A$40:$B$51,2,0),IF($C$13&lt;&gt;"COMPLETO",IF($B23="HIJO/A",VLOOKUP($C23,'Cambios data'!$AV:$BC,MATCH(G$19,'Cambios data'!$AV$1:$BC$1,0),0),VLOOKUP($C23,'Cambios data'!$AN:$AU,MATCH(G$19,'Cambios data'!$AN$1:$AU$1,0),0))*1.18*1.03/VLOOKUP($C$11,'Cambios data'!$A$40:$B$51,2,0))))),"-")</f>
        <v/>
      </c>
      <c r="H23" s="137" t="str">
        <f>IFERROR(IF(G23="","",H$16*(IF($C$13="COMPLETO",IF($B23="HIJO/A",VLOOKUP($C23,'Cambios data'!$AV:$BC,MATCH(H$19,'Cambios data'!$AV$1:$BC$1,0),0),VLOOKUP($C23,'Cambios data'!$AN:$AU,MATCH(H$19,'Cambios data'!$AN$1:$AU$1,0),0))*1.18*1.03/VLOOKUP($C$11,'Cambios data'!$A$40:$B$51,2,0),IF($C$13&lt;&gt;"COMPLETO",IF($B23="HIJO/A",VLOOKUP($C23,'Cambios data'!$AV:$BC,MATCH(H$19,'Cambios data'!$AV$1:$BC$1,0),0),VLOOKUP($C23,'Cambios data'!$AN:$AU,MATCH(H$19,'Cambios data'!$AN$1:$AU$1,0),0))*1.18*1.03/VLOOKUP($C$11,'Cambios data'!$A$40:$B$51,2,0))))),"-")</f>
        <v/>
      </c>
      <c r="I23" s="137" t="str">
        <f>IFERROR(IF(H23="","",I$16*(IF($C$13="COMPLETO",IF($B23="HIJO/A",VLOOKUP($C23,'Cambios data'!$AV:$BC,MATCH(I$19,'Cambios data'!$AV$1:$BC$1,0),0),VLOOKUP($C23,'Cambios data'!$AN:$AU,MATCH(I$19,'Cambios data'!$AN$1:$AU$1,0),0))*1.18*1.03/VLOOKUP($C$11,'Cambios data'!$A$40:$B$51,2,0),IF($C$13&lt;&gt;"COMPLETO",IF($B23="HIJO/A",VLOOKUP($C23,'Cambios data'!$AV:$BC,MATCH(I$19,'Cambios data'!$AV$1:$BC$1,0),0),VLOOKUP($C23,'Cambios data'!$AN:$AU,MATCH(I$19,'Cambios data'!$AN$1:$AU$1,0),0))*1.18*1.03/VLOOKUP($C$11,'Cambios data'!$A$40:$B$51,2,0))))),"-")</f>
        <v/>
      </c>
      <c r="J23" s="137" t="str">
        <f>IFERROR(IF(I23="","",J$16*(IF($C$13="COMPLETO",IF($B23="HIJO/A",VLOOKUP($C23,'Cambios data'!$AV:$BC,MATCH(J$19,'Cambios data'!$AV$1:$BC$1,0),0),VLOOKUP($C23,'Cambios data'!$AN:$AU,MATCH(J$19,'Cambios data'!$AN$1:$AU$1,0),0))*1.18*1.03/VLOOKUP($C$11,'Cambios data'!$A$40:$B$51,2,0),IF($C$13&lt;&gt;"COMPLETO",IF($B23="HIJO/A",VLOOKUP($C23,'Cambios data'!$AV:$BC,MATCH(J$19,'Cambios data'!$AV$1:$BC$1,0),0),VLOOKUP($C23,'Cambios data'!$AN:$AU,MATCH(J$19,'Cambios data'!$AN$1:$AU$1,0),0))*1.18*1.03/VLOOKUP($C$11,'Cambios data'!$A$40:$B$51,2,0))))),"-")</f>
        <v/>
      </c>
    </row>
    <row r="24" spans="2:11" ht="22.5">
      <c r="B24" s="139" t="s">
        <v>18</v>
      </c>
      <c r="C24" s="143"/>
      <c r="D24" s="137" t="str">
        <f>IFERROR(IF(C24="","",D$16*(IF($C$13="COMPLETO",IF($B24="HIJO/A",VLOOKUP($C24,'Cambios data'!$AV:$BC,MATCH(D$19,'Cambios data'!$AV$1:$BC$1,0),0),VLOOKUP($C24,'Cambios data'!$AN:$AU,MATCH(D$19,'Cambios data'!$AN$1:$AU$1,0),0))*1.18*1.03/VLOOKUP($C$11,'Cambios data'!$A$40:$B$51,2,0),IF($C$13&lt;&gt;"COMPLETO",IF($B24="HIJO/A",VLOOKUP($C24,'Cambios data'!$AV:$BC,MATCH(D$19,'Cambios data'!$AV$1:$BC$1,0),0),VLOOKUP($C24,'Cambios data'!$AN:$AU,MATCH(D$19,'Cambios data'!$AN$1:$AU$1,0),0))*1.18*1.03/VLOOKUP($C$11,'Cambios data'!$A$40:$B$51,2,0))))),"-")</f>
        <v/>
      </c>
      <c r="E24" s="137" t="str">
        <f>IFERROR(IF(D24="","",E$16*(IF($C$13="COMPLETO",IF($B24="HIJO/A",VLOOKUP($C24,'Cambios data'!$AV:$BC,MATCH(E$19,'Cambios data'!$AV$1:$BC$1,0),0),VLOOKUP($C24,'Cambios data'!$AN:$AU,MATCH(E$19,'Cambios data'!$AN$1:$AU$1,0),0))*1.18*1.03/VLOOKUP($C$11,'Cambios data'!$A$40:$B$51,2,0),IF($C$13&lt;&gt;"COMPLETO",IF($B24="HIJO/A",VLOOKUP($C24,'Cambios data'!$AV:$BC,MATCH(E$19,'Cambios data'!$AV$1:$BC$1,0),0),VLOOKUP($C24,'Cambios data'!$AN:$AU,MATCH(E$19,'Cambios data'!$AN$1:$AU$1,0),0))*1.18*1.03/VLOOKUP($C$11,'Cambios data'!$A$40:$B$51,2,0))))),"-")</f>
        <v/>
      </c>
      <c r="F24" s="137" t="str">
        <f>IFERROR(IF(E24="","",F$16*(IF($C$13="COMPLETO",IF($B24="HIJO/A",VLOOKUP($C24,'Cambios data'!$AV:$BC,MATCH(F$19,'Cambios data'!$AV$1:$BC$1,0),0),VLOOKUP($C24,'Cambios data'!$AN:$AU,MATCH(F$19,'Cambios data'!$AN$1:$AU$1,0),0))*1.18*1.03/VLOOKUP($C$11,'Cambios data'!$A$40:$B$51,2,0),IF($C$13&lt;&gt;"COMPLETO",IF($B24="HIJO/A",VLOOKUP($C24,'Cambios data'!$AV:$BC,MATCH(F$19,'Cambios data'!$AV$1:$BC$1,0),0),VLOOKUP($C24,'Cambios data'!$AN:$AU,MATCH(F$19,'Cambios data'!$AN$1:$AU$1,0),0))*1.18*1.03/VLOOKUP($C$11,'Cambios data'!$A$40:$B$51,2,0))))),"-")</f>
        <v/>
      </c>
      <c r="G24" s="137" t="str">
        <f>IFERROR(IF(F24="","",G$16*(IF($C$13="COMPLETO",IF($B24="HIJO/A",VLOOKUP($C24,'Cambios data'!$AV:$BC,MATCH(G$19,'Cambios data'!$AV$1:$BC$1,0),0),VLOOKUP($C24,'Cambios data'!$AN:$AU,MATCH(G$19,'Cambios data'!$AN$1:$AU$1,0),0))*1.18*1.03/VLOOKUP($C$11,'Cambios data'!$A$40:$B$51,2,0),IF($C$13&lt;&gt;"COMPLETO",IF($B24="HIJO/A",VLOOKUP($C24,'Cambios data'!$AV:$BC,MATCH(G$19,'Cambios data'!$AV$1:$BC$1,0),0),VLOOKUP($C24,'Cambios data'!$AN:$AU,MATCH(G$19,'Cambios data'!$AN$1:$AU$1,0),0))*1.18*1.03/VLOOKUP($C$11,'Cambios data'!$A$40:$B$51,2,0))))),"-")</f>
        <v/>
      </c>
      <c r="H24" s="137" t="str">
        <f>IFERROR(IF(G24="","",H$16*(IF($C$13="COMPLETO",IF($B24="HIJO/A",VLOOKUP($C24,'Cambios data'!$AV:$BC,MATCH(H$19,'Cambios data'!$AV$1:$BC$1,0),0),VLOOKUP($C24,'Cambios data'!$AN:$AU,MATCH(H$19,'Cambios data'!$AN$1:$AU$1,0),0))*1.18*1.03/VLOOKUP($C$11,'Cambios data'!$A$40:$B$51,2,0),IF($C$13&lt;&gt;"COMPLETO",IF($B24="HIJO/A",VLOOKUP($C24,'Cambios data'!$AV:$BC,MATCH(H$19,'Cambios data'!$AV$1:$BC$1,0),0),VLOOKUP($C24,'Cambios data'!$AN:$AU,MATCH(H$19,'Cambios data'!$AN$1:$AU$1,0),0))*1.18*1.03/VLOOKUP($C$11,'Cambios data'!$A$40:$B$51,2,0))))),"-")</f>
        <v/>
      </c>
      <c r="I24" s="137" t="str">
        <f>IFERROR(IF(H24="","",I$16*(IF($C$13="COMPLETO",IF($B24="HIJO/A",VLOOKUP($C24,'Cambios data'!$AV:$BC,MATCH(I$19,'Cambios data'!$AV$1:$BC$1,0),0),VLOOKUP($C24,'Cambios data'!$AN:$AU,MATCH(I$19,'Cambios data'!$AN$1:$AU$1,0),0))*1.18*1.03/VLOOKUP($C$11,'Cambios data'!$A$40:$B$51,2,0),IF($C$13&lt;&gt;"COMPLETO",IF($B24="HIJO/A",VLOOKUP($C24,'Cambios data'!$AV:$BC,MATCH(I$19,'Cambios data'!$AV$1:$BC$1,0),0),VLOOKUP($C24,'Cambios data'!$AN:$AU,MATCH(I$19,'Cambios data'!$AN$1:$AU$1,0),0))*1.18*1.03/VLOOKUP($C$11,'Cambios data'!$A$40:$B$51,2,0))))),"-")</f>
        <v/>
      </c>
      <c r="J24" s="137" t="str">
        <f>IFERROR(IF(I24="","",J$16*(IF($C$13="COMPLETO",IF($B24="HIJO/A",VLOOKUP($C24,'Cambios data'!$AV:$BC,MATCH(J$19,'Cambios data'!$AV$1:$BC$1,0),0),VLOOKUP($C24,'Cambios data'!$AN:$AU,MATCH(J$19,'Cambios data'!$AN$1:$AU$1,0),0))*1.18*1.03/VLOOKUP($C$11,'Cambios data'!$A$40:$B$51,2,0),IF($C$13&lt;&gt;"COMPLETO",IF($B24="HIJO/A",VLOOKUP($C24,'Cambios data'!$AV:$BC,MATCH(J$19,'Cambios data'!$AV$1:$BC$1,0),0),VLOOKUP($C24,'Cambios data'!$AN:$AU,MATCH(J$19,'Cambios data'!$AN$1:$AU$1,0),0))*1.18*1.03/VLOOKUP($C$11,'Cambios data'!$A$40:$B$51,2,0))))),"-")</f>
        <v/>
      </c>
    </row>
    <row r="25" spans="2:11" ht="22.5">
      <c r="B25" s="139" t="s">
        <v>18</v>
      </c>
      <c r="C25" s="143"/>
      <c r="D25" s="137" t="str">
        <f>IFERROR(IF(C25="","",D$16*(IF($C$13="COMPLETO",IF($B25="HIJO/A",VLOOKUP($C25,'Cambios data'!$AV:$BC,MATCH(D$19,'Cambios data'!$AV$1:$BC$1,0),0),VLOOKUP($C25,'Cambios data'!$AN:$AU,MATCH(D$19,'Cambios data'!$AN$1:$AU$1,0),0))*1.18*1.03/VLOOKUP($C$11,'Cambios data'!$A$40:$B$51,2,0),IF($C$13&lt;&gt;"COMPLETO",IF($B25="HIJO/A",VLOOKUP($C25,'Cambios data'!$AV:$BC,MATCH(D$19,'Cambios data'!$AV$1:$BC$1,0),0),VLOOKUP($C25,'Cambios data'!$AN:$AU,MATCH(D$19,'Cambios data'!$AN$1:$AU$1,0),0))*1.18*1.03/VLOOKUP($C$11,'Cambios data'!$A$40:$B$51,2,0))))),"-")</f>
        <v/>
      </c>
      <c r="E25" s="137" t="str">
        <f>IFERROR(IF(D25="","",E$16*(IF($C$13="COMPLETO",IF($B25="HIJO/A",VLOOKUP($C25,'Cambios data'!$AV:$BC,MATCH(E$19,'Cambios data'!$AV$1:$BC$1,0),0),VLOOKUP($C25,'Cambios data'!$AN:$AU,MATCH(E$19,'Cambios data'!$AN$1:$AU$1,0),0))*1.18*1.03/VLOOKUP($C$11,'Cambios data'!$A$40:$B$51,2,0),IF($C$13&lt;&gt;"COMPLETO",IF($B25="HIJO/A",VLOOKUP($C25,'Cambios data'!$AV:$BC,MATCH(E$19,'Cambios data'!$AV$1:$BC$1,0),0),VLOOKUP($C25,'Cambios data'!$AN:$AU,MATCH(E$19,'Cambios data'!$AN$1:$AU$1,0),0))*1.18*1.03/VLOOKUP($C$11,'Cambios data'!$A$40:$B$51,2,0))))),"-")</f>
        <v/>
      </c>
      <c r="F25" s="137" t="str">
        <f>IFERROR(IF(E25="","",F$16*(IF($C$13="COMPLETO",IF($B25="HIJO/A",VLOOKUP($C25,'Cambios data'!$AV:$BC,MATCH(F$19,'Cambios data'!$AV$1:$BC$1,0),0),VLOOKUP($C25,'Cambios data'!$AN:$AU,MATCH(F$19,'Cambios data'!$AN$1:$AU$1,0),0))*1.18*1.03/VLOOKUP($C$11,'Cambios data'!$A$40:$B$51,2,0),IF($C$13&lt;&gt;"COMPLETO",IF($B25="HIJO/A",VLOOKUP($C25,'Cambios data'!$AV:$BC,MATCH(F$19,'Cambios data'!$AV$1:$BC$1,0),0),VLOOKUP($C25,'Cambios data'!$AN:$AU,MATCH(F$19,'Cambios data'!$AN$1:$AU$1,0),0))*1.18*1.03/VLOOKUP($C$11,'Cambios data'!$A$40:$B$51,2,0))))),"-")</f>
        <v/>
      </c>
      <c r="G25" s="137" t="str">
        <f>IFERROR(IF(F25="","",G$16*(IF($C$13="COMPLETO",IF($B25="HIJO/A",VLOOKUP($C25,'Cambios data'!$AV:$BC,MATCH(G$19,'Cambios data'!$AV$1:$BC$1,0),0),VLOOKUP($C25,'Cambios data'!$AN:$AU,MATCH(G$19,'Cambios data'!$AN$1:$AU$1,0),0))*1.18*1.03/VLOOKUP($C$11,'Cambios data'!$A$40:$B$51,2,0),IF($C$13&lt;&gt;"COMPLETO",IF($B25="HIJO/A",VLOOKUP($C25,'Cambios data'!$AV:$BC,MATCH(G$19,'Cambios data'!$AV$1:$BC$1,0),0),VLOOKUP($C25,'Cambios data'!$AN:$AU,MATCH(G$19,'Cambios data'!$AN$1:$AU$1,0),0))*1.18*1.03/VLOOKUP($C$11,'Cambios data'!$A$40:$B$51,2,0))))),"-")</f>
        <v/>
      </c>
      <c r="H25" s="137" t="str">
        <f>IFERROR(IF(G25="","",H$16*(IF($C$13="COMPLETO",IF($B25="HIJO/A",VLOOKUP($C25,'Cambios data'!$AV:$BC,MATCH(H$19,'Cambios data'!$AV$1:$BC$1,0),0),VLOOKUP($C25,'Cambios data'!$AN:$AU,MATCH(H$19,'Cambios data'!$AN$1:$AU$1,0),0))*1.18*1.03/VLOOKUP($C$11,'Cambios data'!$A$40:$B$51,2,0),IF($C$13&lt;&gt;"COMPLETO",IF($B25="HIJO/A",VLOOKUP($C25,'Cambios data'!$AV:$BC,MATCH(H$19,'Cambios data'!$AV$1:$BC$1,0),0),VLOOKUP($C25,'Cambios data'!$AN:$AU,MATCH(H$19,'Cambios data'!$AN$1:$AU$1,0),0))*1.18*1.03/VLOOKUP($C$11,'Cambios data'!$A$40:$B$51,2,0))))),"-")</f>
        <v/>
      </c>
      <c r="I25" s="137" t="str">
        <f>IFERROR(IF(H25="","",I$16*(IF($C$13="COMPLETO",IF($B25="HIJO/A",VLOOKUP($C25,'Cambios data'!$AV:$BC,MATCH(I$19,'Cambios data'!$AV$1:$BC$1,0),0),VLOOKUP($C25,'Cambios data'!$AN:$AU,MATCH(I$19,'Cambios data'!$AN$1:$AU$1,0),0))*1.18*1.03/VLOOKUP($C$11,'Cambios data'!$A$40:$B$51,2,0),IF($C$13&lt;&gt;"COMPLETO",IF($B25="HIJO/A",VLOOKUP($C25,'Cambios data'!$AV:$BC,MATCH(I$19,'Cambios data'!$AV$1:$BC$1,0),0),VLOOKUP($C25,'Cambios data'!$AN:$AU,MATCH(I$19,'Cambios data'!$AN$1:$AU$1,0),0))*1.18*1.03/VLOOKUP($C$11,'Cambios data'!$A$40:$B$51,2,0))))),"-")</f>
        <v/>
      </c>
      <c r="J25" s="137" t="str">
        <f>IFERROR(IF(I25="","",J$16*(IF($C$13="COMPLETO",IF($B25="HIJO/A",VLOOKUP($C25,'Cambios data'!$AV:$BC,MATCH(J$19,'Cambios data'!$AV$1:$BC$1,0),0),VLOOKUP($C25,'Cambios data'!$AN:$AU,MATCH(J$19,'Cambios data'!$AN$1:$AU$1,0),0))*1.18*1.03/VLOOKUP($C$11,'Cambios data'!$A$40:$B$51,2,0),IF($C$13&lt;&gt;"COMPLETO",IF($B25="HIJO/A",VLOOKUP($C25,'Cambios data'!$AV:$BC,MATCH(J$19,'Cambios data'!$AV$1:$BC$1,0),0),VLOOKUP($C25,'Cambios data'!$AN:$AU,MATCH(J$19,'Cambios data'!$AN$1:$AU$1,0),0))*1.18*1.03/VLOOKUP($C$11,'Cambios data'!$A$40:$B$51,2,0))))),"-")</f>
        <v/>
      </c>
    </row>
    <row r="26" spans="2:11" ht="22.5" hidden="1" outlineLevel="1">
      <c r="B26" s="139" t="s">
        <v>18</v>
      </c>
      <c r="C26" s="143"/>
      <c r="D26" s="137" t="str">
        <f>IFERROR(IF(C26="","",D$16*(IF($C$13="COMPLETO",IF($B26="HIJO/A",VLOOKUP($C26,'Cambios data'!$AV:$BC,MATCH(D$19,'Cambios data'!$AV$1:$BC$1,0),0),VLOOKUP($C26,'Cambios data'!$AN:$AU,MATCH(D$19,'Cambios data'!$AN$1:$AU$1,0),0))*1.18*1.03/VLOOKUP($C$11,'Cambios data'!$A$40:$B$51,2,0),IF($C$13&lt;&gt;"COMPLETO",IF($B26="HIJO/A",VLOOKUP($C26,'Cambios data'!$AV:$BC,MATCH(D$19,'Cambios data'!$AV$1:$BC$1,0),0),VLOOKUP($C26,'Cambios data'!$AN:$AU,MATCH(D$19,'Cambios data'!$AN$1:$AU$1,0),0))*1.18*1.03/VLOOKUP($C$11,'Cambios data'!$A$40:$B$51,2,0))))),"-")</f>
        <v/>
      </c>
      <c r="E26" s="137" t="str">
        <f>IFERROR(IF(D26="","",E$16*(IF($C$13="COMPLETO",IF($B26="HIJO/A",VLOOKUP($C26,'Cambios data'!$AV:$BC,MATCH(E$19,'Cambios data'!$AV$1:$BC$1,0),0),VLOOKUP($C26,'Cambios data'!$AN:$AU,MATCH(E$19,'Cambios data'!$AN$1:$AU$1,0),0))*1.18*1.03/VLOOKUP($C$11,'Cambios data'!$A$40:$B$51,2,0),IF($C$13&lt;&gt;"COMPLETO",IF($B26="HIJO/A",VLOOKUP($C26,'Cambios data'!$AV:$BC,MATCH(E$19,'Cambios data'!$AV$1:$BC$1,0),0),VLOOKUP($C26,'Cambios data'!$AN:$AU,MATCH(E$19,'Cambios data'!$AN$1:$AU$1,0),0))*1.18*1.03/VLOOKUP($C$11,'Cambios data'!$A$40:$B$51,2,0))))),"-")</f>
        <v/>
      </c>
      <c r="F26" s="137" t="str">
        <f>IFERROR(IF(E26="","",F$16*(IF($C$13="COMPLETO",IF($B26="HIJO/A",VLOOKUP($C26,'Cambios data'!$AV:$BC,MATCH(F$19,'Cambios data'!$AV$1:$BC$1,0),0),VLOOKUP($C26,'Cambios data'!$AN:$AU,MATCH(F$19,'Cambios data'!$AN$1:$AU$1,0),0))*1.18*1.03/VLOOKUP($C$11,'Cambios data'!$A$40:$B$51,2,0),IF($C$13&lt;&gt;"COMPLETO",IF($B26="HIJO/A",VLOOKUP($C26,'Cambios data'!$AV:$BC,MATCH(F$19,'Cambios data'!$AV$1:$BC$1,0),0),VLOOKUP($C26,'Cambios data'!$AN:$AU,MATCH(F$19,'Cambios data'!$AN$1:$AU$1,0),0))*1.18*1.03/VLOOKUP($C$11,'Cambios data'!$A$40:$B$51,2,0))))),"-")</f>
        <v/>
      </c>
      <c r="G26" s="137" t="str">
        <f>IFERROR(IF(F26="","",G$16*(IF($C$13="COMPLETO",IF($B26="HIJO/A",VLOOKUP($C26,'Cambios data'!$AV:$BC,MATCH(G$19,'Cambios data'!$AV$1:$BC$1,0),0),VLOOKUP($C26,'Cambios data'!$AN:$AU,MATCH(G$19,'Cambios data'!$AN$1:$AU$1,0),0))*1.18*1.03/VLOOKUP($C$11,'Cambios data'!$A$40:$B$51,2,0),IF($C$13&lt;&gt;"COMPLETO",IF($B26="HIJO/A",VLOOKUP($C26,'Cambios data'!$AV:$BC,MATCH(G$19,'Cambios data'!$AV$1:$BC$1,0),0),VLOOKUP($C26,'Cambios data'!$AN:$AU,MATCH(G$19,'Cambios data'!$AN$1:$AU$1,0),0))*1.18*1.03/VLOOKUP($C$11,'Cambios data'!$A$40:$B$51,2,0))))),"-")</f>
        <v/>
      </c>
      <c r="H26" s="137" t="str">
        <f>IFERROR(IF(G26="","",H$16*(IF($C$13="COMPLETO",IF($B26="HIJO/A",VLOOKUP($C26,'Cambios data'!$AV:$BC,MATCH(H$19,'Cambios data'!$AV$1:$BC$1,0),0),VLOOKUP($C26,'Cambios data'!$AN:$AU,MATCH(H$19,'Cambios data'!$AN$1:$AU$1,0),0))*1.18*1.03/VLOOKUP($C$11,'Cambios data'!$A$40:$B$51,2,0),IF($C$13&lt;&gt;"COMPLETO",IF($B26="HIJO/A",VLOOKUP($C26,'Cambios data'!$AV:$BC,MATCH(H$19,'Cambios data'!$AV$1:$BC$1,0),0),VLOOKUP($C26,'Cambios data'!$AN:$AU,MATCH(H$19,'Cambios data'!$AN$1:$AU$1,0),0))*1.18*1.03/VLOOKUP($C$11,'Cambios data'!$A$40:$B$51,2,0))))),"-")</f>
        <v/>
      </c>
      <c r="I26" s="137" t="str">
        <f>IFERROR(IF(H26="","",I$16*(IF($C$13="COMPLETO",IF($B26="HIJO/A",VLOOKUP($C26,'Cambios data'!$AV:$BC,MATCH(I$19,'Cambios data'!$AV$1:$BC$1,0),0),VLOOKUP($C26,'Cambios data'!$AN:$AU,MATCH(I$19,'Cambios data'!$AN$1:$AU$1,0),0))*1.18*1.03/VLOOKUP($C$11,'Cambios data'!$A$40:$B$51,2,0),IF($C$13&lt;&gt;"COMPLETO",IF($B26="HIJO/A",VLOOKUP($C26,'Cambios data'!$AV:$BC,MATCH(I$19,'Cambios data'!$AV$1:$BC$1,0),0),VLOOKUP($C26,'Cambios data'!$AN:$AU,MATCH(I$19,'Cambios data'!$AN$1:$AU$1,0),0))*1.18*1.03/VLOOKUP($C$11,'Cambios data'!$A$40:$B$51,2,0))))),"-")</f>
        <v/>
      </c>
      <c r="J26" s="137" t="str">
        <f>IFERROR(IF(I26="","",J$16*(IF($C$13="COMPLETO",IF($B26="HIJO/A",VLOOKUP($C26,'Cambios data'!$AV:$BC,MATCH(J$19,'Cambios data'!$AV$1:$BC$1,0),0),VLOOKUP($C26,'Cambios data'!$AN:$AU,MATCH(J$19,'Cambios data'!$AN$1:$AU$1,0),0))*1.18*1.03/VLOOKUP($C$11,'Cambios data'!$A$40:$B$51,2,0),IF($C$13&lt;&gt;"COMPLETO",IF($B26="HIJO/A",VLOOKUP($C26,'Cambios data'!$AV:$BC,MATCH(J$19,'Cambios data'!$AV$1:$BC$1,0),0),VLOOKUP($C26,'Cambios data'!$AN:$AU,MATCH(J$19,'Cambios data'!$AN$1:$AU$1,0),0))*1.18*1.03/VLOOKUP($C$11,'Cambios data'!$A$40:$B$51,2,0))))),"-")</f>
        <v/>
      </c>
    </row>
    <row r="27" spans="2:11" ht="22.5" hidden="1" outlineLevel="1">
      <c r="B27" s="139" t="s">
        <v>18</v>
      </c>
      <c r="C27" s="143"/>
      <c r="D27" s="137" t="str">
        <f>IFERROR(IF(C27="","",D$16*(IF($C$13="COMPLETO",IF($B27="HIJO/A",VLOOKUP($C27,'Cambios data'!$AV:$BC,MATCH(D$19,'Cambios data'!$AV$1:$BC$1,0),0),VLOOKUP($C27,'Cambios data'!$AN:$AU,MATCH(D$19,'Cambios data'!$AN$1:$AU$1,0),0))*1.18*1.03/VLOOKUP($C$11,'Cambios data'!$A$40:$B$51,2,0),IF($C$13&lt;&gt;"COMPLETO",IF($B27="HIJO/A",VLOOKUP($C27,'Cambios data'!$AV:$BC,MATCH(D$19,'Cambios data'!$AV$1:$BC$1,0),0),VLOOKUP($C27,'Cambios data'!$AN:$AU,MATCH(D$19,'Cambios data'!$AN$1:$AU$1,0),0))*1.18*1.03/VLOOKUP($C$11,'Cambios data'!$A$40:$B$51,2,0))))),"-")</f>
        <v/>
      </c>
      <c r="E27" s="137" t="str">
        <f>IFERROR(IF(D27="","",E$16*(IF($C$13="COMPLETO",IF($B27="HIJO/A",VLOOKUP($C27,'Cambios data'!$AV:$BC,MATCH(E$19,'Cambios data'!$AV$1:$BC$1,0),0),VLOOKUP($C27,'Cambios data'!$AN:$AU,MATCH(E$19,'Cambios data'!$AN$1:$AU$1,0),0))*1.18*1.03/VLOOKUP($C$11,'Cambios data'!$A$40:$B$51,2,0),IF($C$13&lt;&gt;"COMPLETO",IF($B27="HIJO/A",VLOOKUP($C27,'Cambios data'!$AV:$BC,MATCH(E$19,'Cambios data'!$AV$1:$BC$1,0),0),VLOOKUP($C27,'Cambios data'!$AN:$AU,MATCH(E$19,'Cambios data'!$AN$1:$AU$1,0),0))*1.18*1.03/VLOOKUP($C$11,'Cambios data'!$A$40:$B$51,2,0))))),"-")</f>
        <v/>
      </c>
      <c r="F27" s="137" t="str">
        <f>IFERROR(IF(E27="","",F$16*(IF($C$13="COMPLETO",IF($B27="HIJO/A",VLOOKUP($C27,'Cambios data'!$AV:$BC,MATCH(F$19,'Cambios data'!$AV$1:$BC$1,0),0),VLOOKUP($C27,'Cambios data'!$AN:$AU,MATCH(F$19,'Cambios data'!$AN$1:$AU$1,0),0))*1.18*1.03/VLOOKUP($C$11,'Cambios data'!$A$40:$B$51,2,0),IF($C$13&lt;&gt;"COMPLETO",IF($B27="HIJO/A",VLOOKUP($C27,'Cambios data'!$AV:$BC,MATCH(F$19,'Cambios data'!$AV$1:$BC$1,0),0),VLOOKUP($C27,'Cambios data'!$AN:$AU,MATCH(F$19,'Cambios data'!$AN$1:$AU$1,0),0))*1.18*1.03/VLOOKUP($C$11,'Cambios data'!$A$40:$B$51,2,0))))),"-")</f>
        <v/>
      </c>
      <c r="G27" s="137" t="str">
        <f>IFERROR(IF(F27="","",G$16*(IF($C$13="COMPLETO",IF($B27="HIJO/A",VLOOKUP($C27,'Cambios data'!$AV:$BC,MATCH(G$19,'Cambios data'!$AV$1:$BC$1,0),0),VLOOKUP($C27,'Cambios data'!$AN:$AU,MATCH(G$19,'Cambios data'!$AN$1:$AU$1,0),0))*1.18*1.03/VLOOKUP($C$11,'Cambios data'!$A$40:$B$51,2,0),IF($C$13&lt;&gt;"COMPLETO",IF($B27="HIJO/A",VLOOKUP($C27,'Cambios data'!$AV:$BC,MATCH(G$19,'Cambios data'!$AV$1:$BC$1,0),0),VLOOKUP($C27,'Cambios data'!$AN:$AU,MATCH(G$19,'Cambios data'!$AN$1:$AU$1,0),0))*1.18*1.03/VLOOKUP($C$11,'Cambios data'!$A$40:$B$51,2,0))))),"-")</f>
        <v/>
      </c>
      <c r="H27" s="137" t="str">
        <f>IFERROR(IF(G27="","",H$16*(IF($C$13="COMPLETO",IF($B27="HIJO/A",VLOOKUP($C27,'Cambios data'!$AV:$BC,MATCH(H$19,'Cambios data'!$AV$1:$BC$1,0),0),VLOOKUP($C27,'Cambios data'!$AN:$AU,MATCH(H$19,'Cambios data'!$AN$1:$AU$1,0),0))*1.18*1.03/VLOOKUP($C$11,'Cambios data'!$A$40:$B$51,2,0),IF($C$13&lt;&gt;"COMPLETO",IF($B27="HIJO/A",VLOOKUP($C27,'Cambios data'!$AV:$BC,MATCH(H$19,'Cambios data'!$AV$1:$BC$1,0),0),VLOOKUP($C27,'Cambios data'!$AN:$AU,MATCH(H$19,'Cambios data'!$AN$1:$AU$1,0),0))*1.18*1.03/VLOOKUP($C$11,'Cambios data'!$A$40:$B$51,2,0))))),"-")</f>
        <v/>
      </c>
      <c r="I27" s="137" t="str">
        <f>IFERROR(IF(H27="","",I$16*(IF($C$13="COMPLETO",IF($B27="HIJO/A",VLOOKUP($C27,'Cambios data'!$AV:$BC,MATCH(I$19,'Cambios data'!$AV$1:$BC$1,0),0),VLOOKUP($C27,'Cambios data'!$AN:$AU,MATCH(I$19,'Cambios data'!$AN$1:$AU$1,0),0))*1.18*1.03/VLOOKUP($C$11,'Cambios data'!$A$40:$B$51,2,0),IF($C$13&lt;&gt;"COMPLETO",IF($B27="HIJO/A",VLOOKUP($C27,'Cambios data'!$AV:$BC,MATCH(I$19,'Cambios data'!$AV$1:$BC$1,0),0),VLOOKUP($C27,'Cambios data'!$AN:$AU,MATCH(I$19,'Cambios data'!$AN$1:$AU$1,0),0))*1.18*1.03/VLOOKUP($C$11,'Cambios data'!$A$40:$B$51,2,0))))),"-")</f>
        <v/>
      </c>
      <c r="J27" s="137" t="str">
        <f>IFERROR(IF(I27="","",J$16*(IF($C$13="COMPLETO",IF($B27="HIJO/A",VLOOKUP($C27,'Cambios data'!$AV:$BC,MATCH(J$19,'Cambios data'!$AV$1:$BC$1,0),0),VLOOKUP($C27,'Cambios data'!$AN:$AU,MATCH(J$19,'Cambios data'!$AN$1:$AU$1,0),0))*1.18*1.03/VLOOKUP($C$11,'Cambios data'!$A$40:$B$51,2,0),IF($C$13&lt;&gt;"COMPLETO",IF($B27="HIJO/A",VLOOKUP($C27,'Cambios data'!$AV:$BC,MATCH(J$19,'Cambios data'!$AV$1:$BC$1,0),0),VLOOKUP($C27,'Cambios data'!$AN:$AU,MATCH(J$19,'Cambios data'!$AN$1:$AU$1,0),0))*1.18*1.03/VLOOKUP($C$11,'Cambios data'!$A$40:$B$51,2,0))))),"-")</f>
        <v/>
      </c>
    </row>
    <row r="28" spans="2:11" ht="22.5" hidden="1" outlineLevel="1">
      <c r="B28" s="140" t="s">
        <v>18</v>
      </c>
      <c r="C28" s="144"/>
      <c r="D28" s="145" t="str">
        <f>IFERROR(IF(C28="","",D$16*(IF($C$13="COMPLETO",IF($B28="HIJO/A",VLOOKUP($C28,'Cambios data'!$AV:$BC,MATCH(D$19,'Cambios data'!$AV$1:$BC$1,0),0),VLOOKUP($C28,'Cambios data'!$AN:$AU,MATCH(D$19,'Cambios data'!$AN$1:$AU$1,0),0))*1.18*1.03/VLOOKUP($C$11,'Cambios data'!$A$40:$B$51,2,0),IF($C$13&lt;&gt;"COMPLETO",IF($B28="HIJO/A",VLOOKUP($C28,'Cambios data'!$AV:$BC,MATCH(D$19,'Cambios data'!$AV$1:$BC$1,0),0),VLOOKUP($C28,'Cambios data'!$AN:$AU,MATCH(D$19,'Cambios data'!$AN$1:$AU$1,0),0))*1.18*1.03/VLOOKUP($C$11,'Cambios data'!$A$40:$B$51,2,0))))),"-")</f>
        <v/>
      </c>
      <c r="E28" s="145" t="str">
        <f>IFERROR(IF(D28="","",E$16*(IF($C$13="COMPLETO",IF($B28="HIJO/A",VLOOKUP($C28,'Cambios data'!$AV:$BC,MATCH(E$19,'Cambios data'!$AV$1:$BC$1,0),0),VLOOKUP($C28,'Cambios data'!$AN:$AU,MATCH(E$19,'Cambios data'!$AN$1:$AU$1,0),0))*1.18*1.03/VLOOKUP($C$11,'Cambios data'!$A$40:$B$51,2,0),IF($C$13&lt;&gt;"COMPLETO",IF($B28="HIJO/A",VLOOKUP($C28,'Cambios data'!$AV:$BC,MATCH(E$19,'Cambios data'!$AV$1:$BC$1,0),0),VLOOKUP($C28,'Cambios data'!$AN:$AU,MATCH(E$19,'Cambios data'!$AN$1:$AU$1,0),0))*1.18*1.03/VLOOKUP($C$11,'Cambios data'!$A$40:$B$51,2,0))))),"-")</f>
        <v/>
      </c>
      <c r="F28" s="145" t="str">
        <f>IFERROR(IF(E28="","",F$16*(IF($C$13="COMPLETO",IF($B28="HIJO/A",VLOOKUP($C28,'Cambios data'!$AV:$BC,MATCH(F$19,'Cambios data'!$AV$1:$BC$1,0),0),VLOOKUP($C28,'Cambios data'!$AN:$AU,MATCH(F$19,'Cambios data'!$AN$1:$AU$1,0),0))*1.18*1.03/VLOOKUP($C$11,'Cambios data'!$A$40:$B$51,2,0),IF($C$13&lt;&gt;"COMPLETO",IF($B28="HIJO/A",VLOOKUP($C28,'Cambios data'!$AV:$BC,MATCH(F$19,'Cambios data'!$AV$1:$BC$1,0),0),VLOOKUP($C28,'Cambios data'!$AN:$AU,MATCH(F$19,'Cambios data'!$AN$1:$AU$1,0),0))*1.18*1.03/VLOOKUP($C$11,'Cambios data'!$A$40:$B$51,2,0))))),"-")</f>
        <v/>
      </c>
      <c r="G28" s="145" t="str">
        <f>IFERROR(IF(F28="","",G$16*(IF($C$13="COMPLETO",IF($B28="HIJO/A",VLOOKUP($C28,'Cambios data'!$AV:$BC,MATCH(G$19,'Cambios data'!$AV$1:$BC$1,0),0),VLOOKUP($C28,'Cambios data'!$AN:$AU,MATCH(G$19,'Cambios data'!$AN$1:$AU$1,0),0))*1.18*1.03/VLOOKUP($C$11,'Cambios data'!$A$40:$B$51,2,0),IF($C$13&lt;&gt;"COMPLETO",IF($B28="HIJO/A",VLOOKUP($C28,'Cambios data'!$AV:$BC,MATCH(G$19,'Cambios data'!$AV$1:$BC$1,0),0),VLOOKUP($C28,'Cambios data'!$AN:$AU,MATCH(G$19,'Cambios data'!$AN$1:$AU$1,0),0))*1.18*1.03/VLOOKUP($C$11,'Cambios data'!$A$40:$B$51,2,0))))),"-")</f>
        <v/>
      </c>
      <c r="H28" s="145" t="str">
        <f>IFERROR(IF(G28="","",H$16*(IF($C$13="COMPLETO",IF($B28="HIJO/A",VLOOKUP($C28,'Cambios data'!$AV:$BC,MATCH(H$19,'Cambios data'!$AV$1:$BC$1,0),0),VLOOKUP($C28,'Cambios data'!$AN:$AU,MATCH(H$19,'Cambios data'!$AN$1:$AU$1,0),0))*1.18*1.03/VLOOKUP($C$11,'Cambios data'!$A$40:$B$51,2,0),IF($C$13&lt;&gt;"COMPLETO",IF($B28="HIJO/A",VLOOKUP($C28,'Cambios data'!$AV:$BC,MATCH(H$19,'Cambios data'!$AV$1:$BC$1,0),0),VLOOKUP($C28,'Cambios data'!$AN:$AU,MATCH(H$19,'Cambios data'!$AN$1:$AU$1,0),0))*1.18*1.03/VLOOKUP($C$11,'Cambios data'!$A$40:$B$51,2,0))))),"-")</f>
        <v/>
      </c>
      <c r="I28" s="145" t="str">
        <f>IFERROR(IF(H28="","",I$16*(IF($C$13="COMPLETO",IF($B28="HIJO/A",VLOOKUP($C28,'Cambios data'!$AV:$BC,MATCH(I$19,'Cambios data'!$AV$1:$BC$1,0),0),VLOOKUP($C28,'Cambios data'!$AN:$AU,MATCH(I$19,'Cambios data'!$AN$1:$AU$1,0),0))*1.18*1.03/VLOOKUP($C$11,'Cambios data'!$A$40:$B$51,2,0),IF($C$13&lt;&gt;"COMPLETO",IF($B28="HIJO/A",VLOOKUP($C28,'Cambios data'!$AV:$BC,MATCH(I$19,'Cambios data'!$AV$1:$BC$1,0),0),VLOOKUP($C28,'Cambios data'!$AN:$AU,MATCH(I$19,'Cambios data'!$AN$1:$AU$1,0),0))*1.18*1.03/VLOOKUP($C$11,'Cambios data'!$A$40:$B$51,2,0))))),"-")</f>
        <v/>
      </c>
      <c r="J28" s="145" t="str">
        <f>IFERROR(IF(I28="","",J$16*(IF($C$13="COMPLETO",IF($B28="HIJO/A",VLOOKUP($C28,'Cambios data'!$AV:$BC,MATCH(J$19,'Cambios data'!$AV$1:$BC$1,0),0),VLOOKUP($C28,'Cambios data'!$AN:$AU,MATCH(J$19,'Cambios data'!$AN$1:$AU$1,0),0))*1.18*1.03/VLOOKUP($C$11,'Cambios data'!$A$40:$B$51,2,0),IF($C$13&lt;&gt;"COMPLETO",IF($B28="HIJO/A",VLOOKUP($C28,'Cambios data'!$AV:$BC,MATCH(J$19,'Cambios data'!$AV$1:$BC$1,0),0),VLOOKUP($C28,'Cambios data'!$AN:$AU,MATCH(J$19,'Cambios data'!$AN$1:$AU$1,0),0))*1.18*1.03/VLOOKUP($C$11,'Cambios data'!$A$40:$B$51,2,0))))),"-")</f>
        <v/>
      </c>
    </row>
    <row r="29" spans="2:11" ht="30.65" customHeight="1" collapsed="1">
      <c r="B29" s="123"/>
      <c r="C29" s="128" t="s">
        <v>114</v>
      </c>
      <c r="D29" s="141">
        <f t="shared" ref="D29:J29" si="2">SUM(D21:D28)</f>
        <v>0</v>
      </c>
      <c r="E29" s="141">
        <f t="shared" si="2"/>
        <v>0</v>
      </c>
      <c r="F29" s="141">
        <f t="shared" si="2"/>
        <v>0</v>
      </c>
      <c r="G29" s="141">
        <f t="shared" si="2"/>
        <v>0</v>
      </c>
      <c r="H29" s="141">
        <f t="shared" si="2"/>
        <v>0</v>
      </c>
      <c r="I29" s="141">
        <f t="shared" si="2"/>
        <v>0</v>
      </c>
      <c r="J29" s="141">
        <f t="shared" si="2"/>
        <v>0</v>
      </c>
    </row>
    <row r="30" spans="2:11" ht="30.65" customHeight="1">
      <c r="B30" s="123"/>
      <c r="C30" s="124" t="s">
        <v>20</v>
      </c>
      <c r="D30" s="125">
        <f>+$C$14</f>
        <v>0.2</v>
      </c>
      <c r="E30" s="125">
        <f t="shared" ref="E30:J30" si="3">+$C$14</f>
        <v>0.2</v>
      </c>
      <c r="F30" s="125">
        <f t="shared" si="3"/>
        <v>0.2</v>
      </c>
      <c r="G30" s="125">
        <f t="shared" si="3"/>
        <v>0.2</v>
      </c>
      <c r="H30" s="125">
        <f t="shared" si="3"/>
        <v>0.2</v>
      </c>
      <c r="I30" s="125">
        <f t="shared" si="3"/>
        <v>0.2</v>
      </c>
      <c r="J30" s="125">
        <f t="shared" si="3"/>
        <v>0.2</v>
      </c>
      <c r="K30" s="126"/>
    </row>
    <row r="31" spans="2:11" ht="30.65" customHeight="1">
      <c r="B31" s="123"/>
      <c r="C31" s="124" t="s">
        <v>117</v>
      </c>
      <c r="D31" s="125"/>
      <c r="E31" s="125"/>
      <c r="F31" s="125"/>
      <c r="G31" s="125"/>
      <c r="H31" s="125">
        <v>0</v>
      </c>
      <c r="I31" s="125">
        <v>0</v>
      </c>
      <c r="J31" s="125">
        <v>0</v>
      </c>
    </row>
    <row r="32" spans="2:11" ht="30.65" customHeight="1">
      <c r="B32" s="127"/>
      <c r="C32" s="219" t="str">
        <f>+IF(C11="AL CONTADO","TOTAL",IF(C11='Cambios data'!A42,"4 CUOTAS DE",IF(OR(C11='Cambios data'!A43,C11='Cambios data'!A44,C11='Cambios data'!A45),"6 CUOTAS DE",IF(OR(C11='Cambios data'!A46,C11='Cambios data'!A47,C11='Cambios data'!A48),"10 CUOTAS DE",IF(OR(C11='Cambios data'!A49,C11='Cambios data'!A50,C11='Cambios data'!A51),"12 CUOTAS DE")))))</f>
        <v>TOTAL</v>
      </c>
      <c r="D32" s="212">
        <f>D29*(1-D30)</f>
        <v>0</v>
      </c>
      <c r="E32" s="212">
        <f t="shared" ref="E32:J32" si="4">E29*(1-E30)</f>
        <v>0</v>
      </c>
      <c r="F32" s="212">
        <f t="shared" si="4"/>
        <v>0</v>
      </c>
      <c r="G32" s="212">
        <f t="shared" si="4"/>
        <v>0</v>
      </c>
      <c r="H32" s="212">
        <f t="shared" si="4"/>
        <v>0</v>
      </c>
      <c r="I32" s="212">
        <f t="shared" si="4"/>
        <v>0</v>
      </c>
      <c r="J32" s="212">
        <f t="shared" si="4"/>
        <v>0</v>
      </c>
    </row>
    <row r="33" spans="2:10">
      <c r="B33" s="115"/>
      <c r="C33" s="219"/>
      <c r="D33" s="212"/>
      <c r="E33" s="212"/>
      <c r="F33" s="212"/>
      <c r="G33" s="212"/>
      <c r="H33" s="212"/>
      <c r="I33" s="212"/>
      <c r="J33" s="212"/>
    </row>
    <row r="34" spans="2:10" ht="18">
      <c r="B34" s="115"/>
      <c r="C34" s="115"/>
      <c r="D34" s="146" t="s">
        <v>86</v>
      </c>
      <c r="E34" s="146" t="s">
        <v>87</v>
      </c>
      <c r="F34" s="146" t="s">
        <v>88</v>
      </c>
      <c r="G34" s="146" t="s">
        <v>88</v>
      </c>
      <c r="H34" s="146" t="s">
        <v>88</v>
      </c>
      <c r="I34" s="146" t="s">
        <v>89</v>
      </c>
      <c r="J34" s="146" t="s">
        <v>89</v>
      </c>
    </row>
    <row r="35" spans="2:10">
      <c r="B35" s="115"/>
      <c r="H35" t="s">
        <v>115</v>
      </c>
    </row>
    <row r="36" spans="2:10">
      <c r="B36" s="115"/>
      <c r="H36" t="s">
        <v>116</v>
      </c>
    </row>
    <row r="37" spans="2:10">
      <c r="B37" s="115"/>
    </row>
    <row r="38" spans="2:10">
      <c r="B38" s="115"/>
    </row>
    <row r="39" spans="2:10" ht="33.5" customHeight="1">
      <c r="B39" s="115"/>
      <c r="C39" s="115"/>
      <c r="D39" s="115"/>
      <c r="E39" s="115"/>
      <c r="F39" s="129"/>
      <c r="G39" s="129"/>
      <c r="H39" s="115"/>
      <c r="I39" s="115"/>
      <c r="J39" s="115"/>
    </row>
    <row r="40" spans="2:10" ht="18">
      <c r="B40" s="210" t="s">
        <v>118</v>
      </c>
      <c r="C40" s="210"/>
      <c r="D40" s="130" t="s">
        <v>98</v>
      </c>
      <c r="E40" s="130" t="s">
        <v>99</v>
      </c>
      <c r="F40" s="130" t="s">
        <v>100</v>
      </c>
      <c r="G40" s="130" t="s">
        <v>101</v>
      </c>
      <c r="H40" s="130" t="s">
        <v>108</v>
      </c>
      <c r="I40" s="130" t="s">
        <v>108</v>
      </c>
      <c r="J40" s="130" t="s">
        <v>109</v>
      </c>
    </row>
    <row r="41" spans="2:10" ht="18">
      <c r="B41" s="213" t="s">
        <v>110</v>
      </c>
      <c r="C41" s="214"/>
      <c r="D41" s="130" t="s">
        <v>111</v>
      </c>
      <c r="E41" s="130" t="s">
        <v>111</v>
      </c>
      <c r="F41" s="130" t="s">
        <v>111</v>
      </c>
      <c r="G41" s="130" t="s">
        <v>111</v>
      </c>
      <c r="H41" s="130" t="s">
        <v>112</v>
      </c>
      <c r="I41" s="130" t="s">
        <v>112</v>
      </c>
      <c r="J41" s="130" t="s">
        <v>112</v>
      </c>
    </row>
    <row r="42" spans="2:10" ht="18">
      <c r="B42" s="131" t="s">
        <v>120</v>
      </c>
      <c r="C42" s="132"/>
      <c r="D42" s="130" t="s">
        <v>121</v>
      </c>
      <c r="E42" s="130" t="s">
        <v>121</v>
      </c>
      <c r="F42" s="130" t="s">
        <v>121</v>
      </c>
      <c r="G42" s="130" t="s">
        <v>121</v>
      </c>
      <c r="H42" s="130" t="s">
        <v>122</v>
      </c>
      <c r="I42" s="130" t="s">
        <v>122</v>
      </c>
      <c r="J42" s="130" t="s">
        <v>121</v>
      </c>
    </row>
    <row r="43" spans="2:10" ht="24" customHeight="1">
      <c r="B43" s="210" t="s">
        <v>127</v>
      </c>
      <c r="C43" s="210"/>
      <c r="D43" s="148">
        <v>8</v>
      </c>
      <c r="E43" s="148">
        <v>8</v>
      </c>
      <c r="F43" s="148">
        <v>8</v>
      </c>
      <c r="G43" s="149">
        <v>4</v>
      </c>
      <c r="H43" s="148">
        <v>4</v>
      </c>
      <c r="I43" s="148">
        <v>3</v>
      </c>
      <c r="J43" s="148">
        <v>3</v>
      </c>
    </row>
    <row r="44" spans="2:10" ht="18">
      <c r="B44" s="210" t="s">
        <v>94</v>
      </c>
      <c r="C44" s="210"/>
      <c r="D44" s="130" t="s">
        <v>102</v>
      </c>
      <c r="E44" s="130" t="s">
        <v>102</v>
      </c>
      <c r="F44" s="130" t="s">
        <v>123</v>
      </c>
      <c r="G44" s="130" t="s">
        <v>123</v>
      </c>
      <c r="H44" s="130" t="s">
        <v>123</v>
      </c>
      <c r="I44" s="130" t="s">
        <v>123</v>
      </c>
      <c r="J44" s="130" t="s">
        <v>123</v>
      </c>
    </row>
    <row r="45" spans="2:10" ht="54.5" customHeight="1">
      <c r="B45" s="210" t="s">
        <v>95</v>
      </c>
      <c r="C45" s="210"/>
      <c r="D45" s="130" t="s">
        <v>107</v>
      </c>
      <c r="E45" s="130" t="s">
        <v>107</v>
      </c>
      <c r="F45" s="130" t="s">
        <v>107</v>
      </c>
      <c r="G45" s="130" t="s">
        <v>107</v>
      </c>
      <c r="H45" s="130" t="s">
        <v>107</v>
      </c>
      <c r="I45" s="130" t="s">
        <v>107</v>
      </c>
      <c r="J45" s="130" t="s">
        <v>107</v>
      </c>
    </row>
    <row r="46" spans="2:10" ht="18">
      <c r="B46" s="210" t="s">
        <v>96</v>
      </c>
      <c r="C46" s="210"/>
      <c r="D46" s="130" t="s">
        <v>107</v>
      </c>
      <c r="E46" s="130" t="s">
        <v>103</v>
      </c>
      <c r="F46" s="130" t="s">
        <v>103</v>
      </c>
      <c r="G46" s="130" t="s">
        <v>103</v>
      </c>
      <c r="H46" s="130" t="s">
        <v>103</v>
      </c>
      <c r="I46" s="130" t="s">
        <v>103</v>
      </c>
      <c r="J46" s="130" t="s">
        <v>103</v>
      </c>
    </row>
    <row r="47" spans="2:10" ht="47" customHeight="1">
      <c r="B47" s="210" t="s">
        <v>124</v>
      </c>
      <c r="C47" s="210"/>
      <c r="D47" s="133" t="s">
        <v>129</v>
      </c>
      <c r="E47" s="133" t="s">
        <v>129</v>
      </c>
      <c r="F47" s="133" t="s">
        <v>129</v>
      </c>
      <c r="G47" s="133" t="s">
        <v>129</v>
      </c>
      <c r="H47" s="130" t="s">
        <v>125</v>
      </c>
      <c r="I47" s="130" t="s">
        <v>125</v>
      </c>
      <c r="J47" s="133" t="s">
        <v>130</v>
      </c>
    </row>
    <row r="48" spans="2:10" ht="70.5" customHeight="1">
      <c r="B48" s="210" t="s">
        <v>97</v>
      </c>
      <c r="C48" s="210"/>
      <c r="D48" s="130" t="s">
        <v>107</v>
      </c>
      <c r="E48" s="130" t="s">
        <v>107</v>
      </c>
      <c r="F48" s="130" t="s">
        <v>107</v>
      </c>
      <c r="G48" s="130" t="s">
        <v>107</v>
      </c>
      <c r="H48" s="130" t="s">
        <v>113</v>
      </c>
      <c r="I48" s="130" t="s">
        <v>113</v>
      </c>
      <c r="J48" s="130" t="s">
        <v>113</v>
      </c>
    </row>
    <row r="49" spans="2:10" ht="76.75" customHeight="1">
      <c r="B49" s="210" t="s">
        <v>119</v>
      </c>
      <c r="C49" s="210"/>
      <c r="D49" s="133" t="s">
        <v>106</v>
      </c>
      <c r="E49" s="133" t="s">
        <v>105</v>
      </c>
      <c r="F49" s="133" t="s">
        <v>104</v>
      </c>
      <c r="G49" s="133" t="s">
        <v>113</v>
      </c>
      <c r="H49" s="130" t="s">
        <v>113</v>
      </c>
      <c r="I49" s="130" t="s">
        <v>113</v>
      </c>
      <c r="J49" s="130" t="s">
        <v>113</v>
      </c>
    </row>
    <row r="50" spans="2:10" ht="24" customHeight="1">
      <c r="B50" s="210" t="s">
        <v>126</v>
      </c>
      <c r="C50" s="210"/>
      <c r="D50" s="130" t="s">
        <v>107</v>
      </c>
      <c r="E50" s="130" t="s">
        <v>107</v>
      </c>
      <c r="F50" s="130" t="s">
        <v>107</v>
      </c>
      <c r="G50" s="133"/>
      <c r="H50" s="130"/>
      <c r="I50" s="130"/>
      <c r="J50" s="130"/>
    </row>
    <row r="51" spans="2:10" ht="28">
      <c r="B51" s="210" t="s">
        <v>128</v>
      </c>
      <c r="C51" s="210"/>
      <c r="D51" s="130" t="s">
        <v>107</v>
      </c>
      <c r="E51" s="130" t="s">
        <v>107</v>
      </c>
      <c r="F51" s="130" t="s">
        <v>107</v>
      </c>
      <c r="G51" s="130" t="s">
        <v>107</v>
      </c>
      <c r="H51" s="130" t="s">
        <v>131</v>
      </c>
      <c r="I51" s="130" t="s">
        <v>132</v>
      </c>
      <c r="J51" s="133" t="s">
        <v>133</v>
      </c>
    </row>
    <row r="52" spans="2:10" ht="18">
      <c r="B52" s="210" t="s">
        <v>134</v>
      </c>
      <c r="C52" s="210"/>
      <c r="D52" s="130" t="s">
        <v>135</v>
      </c>
      <c r="E52" s="130" t="s">
        <v>135</v>
      </c>
      <c r="F52" s="130" t="s">
        <v>113</v>
      </c>
      <c r="G52" s="130" t="s">
        <v>113</v>
      </c>
      <c r="H52" s="130" t="s">
        <v>113</v>
      </c>
      <c r="I52" s="130" t="s">
        <v>113</v>
      </c>
      <c r="J52" s="133" t="s">
        <v>113</v>
      </c>
    </row>
  </sheetData>
  <sheetProtection selectLockedCells="1"/>
  <protectedRanges>
    <protectedRange sqref="B21:C28" name="Rango2"/>
    <protectedRange sqref="B17:C17 B11:C14 G18" name="Rango1"/>
  </protectedRanges>
  <dataConsolidate/>
  <mergeCells count="30">
    <mergeCell ref="H16:H17"/>
    <mergeCell ref="I32:I33"/>
    <mergeCell ref="J32:J33"/>
    <mergeCell ref="B40:C40"/>
    <mergeCell ref="B41:C41"/>
    <mergeCell ref="I16:I17"/>
    <mergeCell ref="J16:J17"/>
    <mergeCell ref="D18:J18"/>
    <mergeCell ref="B19:B20"/>
    <mergeCell ref="C19:C20"/>
    <mergeCell ref="C32:C33"/>
    <mergeCell ref="D32:D33"/>
    <mergeCell ref="E32:E33"/>
    <mergeCell ref="F32:F33"/>
    <mergeCell ref="G32:G33"/>
    <mergeCell ref="H32:H33"/>
    <mergeCell ref="D16:D17"/>
    <mergeCell ref="E16:E17"/>
    <mergeCell ref="F16:F17"/>
    <mergeCell ref="G16:G17"/>
    <mergeCell ref="B43:C43"/>
    <mergeCell ref="B44:C44"/>
    <mergeCell ref="B51:C51"/>
    <mergeCell ref="B52:C52"/>
    <mergeCell ref="B45:C45"/>
    <mergeCell ref="B46:C46"/>
    <mergeCell ref="B47:C47"/>
    <mergeCell ref="B48:C48"/>
    <mergeCell ref="B49:C49"/>
    <mergeCell ref="B50:C50"/>
  </mergeCells>
  <pageMargins left="0.70866141732283472" right="0.70866141732283472" top="0.74803149606299213" bottom="0.74803149606299213" header="0.31496062992125984" footer="0.31496062992125984"/>
  <pageSetup paperSize="9" scale="43" fitToHeight="0" orientation="landscape" r:id="rId1"/>
  <headerFooter>
    <oddHeader>&amp;C
&amp;G</oddHead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6464A507-CEDC-4C91-820B-6E084227DD20}">
          <x14:formula1>
            <xm:f>'Cambios data'!$A$27:$A$29</xm:f>
          </x14:formula1>
          <xm:sqref>B21:B28</xm:sqref>
        </x14:dataValidation>
        <x14:dataValidation type="list" allowBlank="1" showInputMessage="1" showErrorMessage="1" xr:uid="{5D4A80B6-D038-45ED-B48C-EFC8B5C2E973}">
          <x14:formula1>
            <xm:f>'Cambios data'!$A$13:$A$16</xm:f>
          </x14:formula1>
          <xm:sqref>C13</xm:sqref>
        </x14:dataValidation>
        <x14:dataValidation type="list" allowBlank="1" showInputMessage="1" showErrorMessage="1" xr:uid="{A17A2BCF-3BF4-4AC1-B0B4-407EA25D7924}">
          <x14:formula1>
            <xm:f>'Cambios data'!$A$41:$A$51</xm:f>
          </x14:formula1>
          <xm:sqref>C11:C12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5D1FE-BBE9-4BB8-9093-DF0D196E73BE}">
  <sheetPr codeName="Hoja1">
    <pageSetUpPr fitToPage="1"/>
  </sheetPr>
  <dimension ref="B1:K55"/>
  <sheetViews>
    <sheetView showGridLines="0" tabSelected="1" topLeftCell="A3" zoomScale="55" zoomScaleNormal="55" zoomScaleSheetLayoutView="21" zoomScalePageLayoutView="48" workbookViewId="0">
      <selection activeCell="C15" sqref="C15"/>
    </sheetView>
  </sheetViews>
  <sheetFormatPr baseColWidth="10" defaultColWidth="11.453125" defaultRowHeight="14.5"/>
  <cols>
    <col min="1" max="1" width="2.1796875" style="162" customWidth="1"/>
    <col min="2" max="2" width="37.36328125" style="162" customWidth="1"/>
    <col min="3" max="3" width="51.08984375" style="162" bestFit="1" customWidth="1"/>
    <col min="4" max="10" width="31.1796875" style="162" customWidth="1"/>
    <col min="11" max="16384" width="11.453125" style="162"/>
  </cols>
  <sheetData>
    <row r="1" spans="2:10" ht="14.5" hidden="1" customHeight="1"/>
    <row r="2" spans="2:10" hidden="1"/>
    <row r="10" spans="2:10" ht="15" thickBot="1"/>
    <row r="11" spans="2:10" ht="20.5" customHeight="1" thickBot="1">
      <c r="B11" s="186" t="s">
        <v>137</v>
      </c>
      <c r="C11" s="111"/>
      <c r="D11" s="201" t="str">
        <f>+IFERROR(IF(OR(C11="AL CONTADO",C11="4 CUOTAS"),"","       -&gt; Afiliaciones al DA no aplican intereses para productos nuevos, cupones aplican intereses de 17.5%.")," ")</f>
        <v xml:space="preserve">       -&gt; Afiliaciones al DA no aplican intereses para productos nuevos, cupones aplican intereses de 17.5%.</v>
      </c>
      <c r="E11" s="168"/>
      <c r="G11" s="179"/>
      <c r="H11" s="179"/>
      <c r="I11" s="179"/>
      <c r="J11" s="179"/>
    </row>
    <row r="12" spans="2:10" ht="20.5" customHeight="1" thickBot="1">
      <c r="B12" s="186" t="s">
        <v>138</v>
      </c>
      <c r="C12" s="111"/>
      <c r="D12" s="205" t="s">
        <v>188</v>
      </c>
      <c r="E12" s="168"/>
      <c r="G12" s="179"/>
      <c r="H12" s="179"/>
      <c r="I12" s="179"/>
      <c r="J12" s="179"/>
    </row>
    <row r="13" spans="2:10" ht="20.5" customHeight="1" thickBot="1">
      <c r="B13" s="186" t="s">
        <v>60</v>
      </c>
      <c r="C13" s="112"/>
      <c r="D13" s="209" t="str">
        <f>+IFERROR(IF(C13="RESGUARDO","          Requiere tener contratado una EPS."," ")," ")</f>
        <v xml:space="preserve"> </v>
      </c>
      <c r="E13" s="168"/>
      <c r="G13" s="179"/>
      <c r="H13" s="179"/>
      <c r="I13" s="179"/>
      <c r="J13" s="179"/>
    </row>
    <row r="14" spans="2:10" ht="20.5" customHeight="1" thickBot="1">
      <c r="B14" s="186" t="s">
        <v>59</v>
      </c>
      <c r="C14" s="113"/>
      <c r="D14" s="204" t="s">
        <v>201</v>
      </c>
      <c r="E14" s="168"/>
      <c r="F14" s="179"/>
      <c r="H14" s="179"/>
      <c r="I14" s="179"/>
      <c r="J14" s="179"/>
    </row>
    <row r="15" spans="2:10" ht="27" customHeight="1">
      <c r="B15" s="168"/>
      <c r="C15" s="178"/>
      <c r="D15" s="204" t="s">
        <v>187</v>
      </c>
      <c r="E15" s="167"/>
      <c r="F15" s="167"/>
      <c r="G15" s="179"/>
      <c r="H15" s="168"/>
      <c r="I15" s="168"/>
      <c r="J15" s="168"/>
    </row>
    <row r="16" spans="2:10">
      <c r="B16" s="168"/>
      <c r="C16" s="178"/>
      <c r="D16" s="178"/>
      <c r="E16" s="168"/>
      <c r="F16" s="168"/>
      <c r="G16" s="179"/>
      <c r="H16" s="168"/>
      <c r="I16" s="168"/>
      <c r="J16" s="168"/>
    </row>
    <row r="17" spans="2:11" ht="14.5" customHeight="1">
      <c r="B17" s="168"/>
      <c r="C17" s="168"/>
      <c r="D17" s="230" t="b">
        <f>IF($C$13="COMPLETO",1,IF(AND(D$20="MINT",$C$13="RESGUARDO"),0.6,IF(OR(D$20="SALUD ESENCIAL",D$20="MULTISALUD BASE", D$20="SALUD ESENCIAL PLUS"),"-",IF(AND(D$20&lt;&gt;"MINT",$C$13="RESGUARDO"),0.3,IF(AND(D$20="MINT",$C$13="MINT DEDUCIBLE 20K"),0.4,IF(AND(D$20&lt;&gt;"MINT",$C$13="MINT DEDUCIBLE 20K"),"-",IF(AND(D$20="MINT",C13="MINT DEDUCIBLE 10K"),0.5,IF(AND(D$20&lt;&gt;"MINT",$C$13="MINT DEDUCIBLE 10K"),"-"))))))))</f>
        <v>0</v>
      </c>
      <c r="E17" s="230" t="b">
        <f t="shared" ref="E17:J17" si="0">IF($C$13="COMPLETO",1,IF(AND(E$20="MINT",$C$13="RESGUARDO"),0.6,IF(OR(E$20="SALUD ESENCIAL",E$20="MULTISALUD BASE", E$20="SALUD ESENCIAL PLUS"),"-",IF(AND(E$20&lt;&gt;"MINT",$C$13="RESGUARDO"),0.3,IF(AND(E$20="MINT",$C$13="MINT DEDUCIBLE 20K"),0.4,IF(AND(E$20&lt;&gt;"MINT",$C$13="MINT DEDUCIBLE 20K"),"-",IF(AND(E$20="MINT",D13="MINT DEDUCIBLE 10K"),0.5,IF(AND(E$20&lt;&gt;"MINT",$C$13="MINT DEDUCIBLE 10K"),"-"))))))))</f>
        <v>0</v>
      </c>
      <c r="F17" s="230" t="b">
        <f t="shared" ref="F17" si="1">IF($C$13="COMPLETO",1,IF(AND(F$20="MINT",$C$13="RESGUARDO"),0.6,IF(OR(F$20="SALUD ESENCIAL",F$20="MULTISALUD BASE", F$20="SALUD ESENCIAL PLUS"),"-",IF(AND(F$20&lt;&gt;"MINT",$C$13="RESGUARDO"),0.3,IF(AND(F$20="MINT",$C$13="MINT DEDUCIBLE 20K"),0.4,IF(AND(F$20&lt;&gt;"MINT",$C$13="MINT DEDUCIBLE 20K"),"-",IF(AND(F$20="MINT",E13="MINT DEDUCIBLE 10K"),0.5,IF(AND(F$20&lt;&gt;"MINT",$C$13="MINT DEDUCIBLE 10K"),"-"))))))))</f>
        <v>0</v>
      </c>
      <c r="G17" s="230" t="b">
        <f t="shared" ref="G17" si="2">IF($C$13="COMPLETO",1,IF(AND(G$20="MINT",$C$13="RESGUARDO"),0.6,IF(OR(G$20="SALUD ESENCIAL",G$20="MULTISALUD BASE", G$20="SALUD ESENCIAL PLUS"),"-",IF(AND(G$20&lt;&gt;"MINT",$C$13="RESGUARDO"),0.3,IF(AND(G$20="MINT",$C$13="MINT DEDUCIBLE 20K"),0.4,IF(AND(G$20&lt;&gt;"MINT",$C$13="MINT DEDUCIBLE 20K"),"-",IF(AND(G$20="MINT",F13="MINT DEDUCIBLE 10K"),0.5,IF(AND(G$20&lt;&gt;"MINT",$C$13="MINT DEDUCIBLE 10K"),"-"))))))))</f>
        <v>0</v>
      </c>
      <c r="H17" s="230" t="str">
        <f t="shared" si="0"/>
        <v>-</v>
      </c>
      <c r="I17" s="230" t="str">
        <f t="shared" si="0"/>
        <v>-</v>
      </c>
      <c r="J17" s="230" t="str">
        <f t="shared" si="0"/>
        <v>-</v>
      </c>
    </row>
    <row r="18" spans="2:11" ht="18.5" customHeight="1">
      <c r="B18" s="180"/>
      <c r="C18" s="181"/>
      <c r="D18" s="230"/>
      <c r="E18" s="230"/>
      <c r="F18" s="230"/>
      <c r="G18" s="230"/>
      <c r="H18" s="230"/>
      <c r="I18" s="230"/>
      <c r="J18" s="230"/>
    </row>
    <row r="19" spans="2:11" ht="27" customHeight="1">
      <c r="B19" s="182"/>
      <c r="C19" s="182"/>
      <c r="D19" s="231" t="s">
        <v>92</v>
      </c>
      <c r="E19" s="232"/>
      <c r="F19" s="232"/>
      <c r="G19" s="232"/>
      <c r="H19" s="232"/>
      <c r="I19" s="232"/>
      <c r="J19" s="233"/>
    </row>
    <row r="20" spans="2:11" s="183" customFormat="1" ht="32.25" customHeight="1">
      <c r="B20" s="228" t="s">
        <v>11</v>
      </c>
      <c r="C20" s="228" t="s">
        <v>13</v>
      </c>
      <c r="D20" s="202" t="s">
        <v>73</v>
      </c>
      <c r="E20" s="203" t="s">
        <v>5</v>
      </c>
      <c r="F20" s="203" t="s">
        <v>7</v>
      </c>
      <c r="G20" s="203" t="s">
        <v>9</v>
      </c>
      <c r="H20" s="203" t="s">
        <v>56</v>
      </c>
      <c r="I20" s="203" t="s">
        <v>57</v>
      </c>
      <c r="J20" s="203" t="s">
        <v>58</v>
      </c>
    </row>
    <row r="21" spans="2:11" ht="18">
      <c r="B21" s="229"/>
      <c r="C21" s="229"/>
      <c r="D21" s="184" t="str">
        <f>+IFERROR("Paga el "&amp;(D17)*100&amp;"%"&amp;" de prima.","-")</f>
        <v>Paga el 0% de prima.</v>
      </c>
      <c r="E21" s="185" t="str">
        <f t="shared" ref="E21:J21" si="3">+IFERROR("Paga el "&amp;(E17)*100&amp;"%"&amp;" de prima.","-")</f>
        <v>Paga el 0% de prima.</v>
      </c>
      <c r="F21" s="185" t="str">
        <f t="shared" si="3"/>
        <v>Paga el 0% de prima.</v>
      </c>
      <c r="G21" s="185" t="str">
        <f t="shared" si="3"/>
        <v>Paga el 0% de prima.</v>
      </c>
      <c r="H21" s="185" t="str">
        <f t="shared" si="3"/>
        <v>-</v>
      </c>
      <c r="I21" s="185" t="str">
        <f t="shared" si="3"/>
        <v>-</v>
      </c>
      <c r="J21" s="185" t="str">
        <f t="shared" si="3"/>
        <v>-</v>
      </c>
    </row>
    <row r="22" spans="2:11" ht="22.5">
      <c r="B22" s="153" t="s">
        <v>16</v>
      </c>
      <c r="C22" s="142"/>
      <c r="D22" s="176" t="str">
        <f>IFERROR(IF($C22="","",D$17*(IF($C$13="COMPLETO",IF($B22="HIJO/A",VLOOKUP($C22,'Cambios data'!$AV:$BC,MATCH(D$20,'Cambios data'!$AV$1:$BC$1,0),0),VLOOKUP($C22,'Cambios data'!$AN:$AU,MATCH(D$20,'Cambios data'!$AN$1:$AU$1,0),0))*1.18*1.03/VLOOKUP(CONCATENATE($C$11," ",$C$12),'Cambios data'!$A$40:$B$51,2,0),IF($C$13&lt;&gt;"COMPLETO",IF($B22="HIJO/A",VLOOKUP($C22,'Cambios data'!$AV:$BC,MATCH(D$20,'Cambios data'!$AV$1:$BC$1,0),0),VLOOKUP($C22,'Cambios data'!$AN:$AU,MATCH(D$20,'Cambios data'!$AN$1:$AU$1,0),0))*1.18*1.03/VLOOKUP(CONCATENATE($C$11," ",$C$12),'Cambios data'!$A$40:$B$51,2,0))))),"-")</f>
        <v/>
      </c>
      <c r="E22" s="176" t="str">
        <f>IFERROR(IF($C22="","",E$17*(IF($C$13="COMPLETO",IF($B22="HIJO/A",VLOOKUP($C22,'Cambios data'!$AV:$BC,MATCH(E$20,'Cambios data'!$AV$1:$BC$1,0),0),VLOOKUP($C22,'Cambios data'!$AN:$AU,MATCH(E$20,'Cambios data'!$AN$1:$AU$1,0),0))*1.18*1.03/VLOOKUP(CONCATENATE($C$11," ",$C$12),'Cambios data'!$A$40:$B$51,2,0),IF($C$13&lt;&gt;"COMPLETO",IF($B22="HIJO/A",VLOOKUP($C22,'Cambios data'!$AV:$BC,MATCH(E$20,'Cambios data'!$AV$1:$BC$1,0),0),VLOOKUP($C22,'Cambios data'!$AN:$AU,MATCH(E$20,'Cambios data'!$AN$1:$AU$1,0),0))*1.18*1.03/VLOOKUP(CONCATENATE($C$11," ",$C$12),'Cambios data'!$A$40:$B$51,2,0))))),"-")</f>
        <v/>
      </c>
      <c r="F22" s="176" t="str">
        <f>IFERROR(IF($C22="","",F$17*(IF($C$13="COMPLETO",IF($B22="HIJO/A",VLOOKUP($C22,'Cambios data'!$AV:$BC,MATCH(F$20,'Cambios data'!$AV$1:$BC$1,0),0),VLOOKUP($C22,'Cambios data'!$AN:$AU,MATCH(F$20,'Cambios data'!$AN$1:$AU$1,0),0))*1.18*1.03/VLOOKUP(CONCATENATE($C$11," ",$C$12),'Cambios data'!$A$40:$B$51,2,0),IF($C$13&lt;&gt;"COMPLETO",IF($B22="HIJO/A",VLOOKUP($C22,'Cambios data'!$AV:$BC,MATCH(F$20,'Cambios data'!$AV$1:$BC$1,0),0),VLOOKUP($C22,'Cambios data'!$AN:$AU,MATCH(F$20,'Cambios data'!$AN$1:$AU$1,0),0))*1.18*1.03/VLOOKUP(CONCATENATE($C$11," ",$C$12),'Cambios data'!$A$40:$B$51,2,0))))),"-")</f>
        <v/>
      </c>
      <c r="G22" s="176" t="str">
        <f>IFERROR(IF($C22="","",G$17*(IF($C$13="COMPLETO",IF($B22="HIJO/A",VLOOKUP($C22,'Cambios data'!$AV:$BC,MATCH(G$20,'Cambios data'!$AV$1:$BC$1,0),0),VLOOKUP($C22,'Cambios data'!$AN:$AU,MATCH(G$20,'Cambios data'!$AN$1:$AU$1,0),0))*1.18*1.03/VLOOKUP(CONCATENATE($C$11," ",$C$12),'Cambios data'!$A$40:$B$51,2,0),IF($C$13&lt;&gt;"COMPLETO",IF($B22="HIJO/A",VLOOKUP($C22,'Cambios data'!$AV:$BC,MATCH(G$20,'Cambios data'!$AV$1:$BC$1,0),0),VLOOKUP($C22,'Cambios data'!$AN:$AU,MATCH(G$20,'Cambios data'!$AN$1:$AU$1,0),0))*1.18*1.03/VLOOKUP(CONCATENATE($C$11," ",$C$12),'Cambios data'!$A$40:$B$51,2,0))))),"-")</f>
        <v/>
      </c>
      <c r="H22" s="176" t="str">
        <f>IFERROR(IF($C22="","",IF($C$12="TCEA 4% - DÉBITO AUTOMÁTICO","-",H$17*(IF($C$13="COMPLETO",IF($B22="HIJO/A",VLOOKUP($C22,'Cambios data'!$AV:$BC,MATCH(H$20,'Cambios data'!$AV$1:$BC$1,0),0),VLOOKUP($C22,'Cambios data'!$AN:$AU,MATCH(H$20,'Cambios data'!$AN$1:$AU$1,0),0))*1.18*1.03/VLOOKUP(CONCATENATE($C$11," ",$C$12),'Cambios data'!$A$40:$B$51,2,0),IF($C$13&lt;&gt;"COMPLETO",IF($B22="HIJO/A",VLOOKUP($C22,'Cambios data'!$AV:$BC,MATCH(H$20,'Cambios data'!$AV$1:$BC$1,0),0),VLOOKUP($C22,'Cambios data'!$AN:$AU,MATCH(H$20,'Cambios data'!$AN$1:$AU$1,0),0))*1.18*1.03/VLOOKUP(CONCATENATE($C$11," ",$C$12),'Cambios data'!$A$40:$B$51,2,0)))))),"-")</f>
        <v/>
      </c>
      <c r="I22" s="176" t="str">
        <f>IFERROR(IF($C22="","",IF($C$12="TCEA 4% - DÉBITO AUTOMÁTICO","-",I$17*(IF($C$13="COMPLETO",IF($B22="HIJO/A",VLOOKUP($C22,'Cambios data'!$AV:$BC,MATCH(I$20,'Cambios data'!$AV$1:$BC$1,0),0),VLOOKUP($C22,'Cambios data'!$AN:$AU,MATCH(I$20,'Cambios data'!$AN$1:$AU$1,0),0))*1.18*1.03/VLOOKUP(CONCATENATE($C$11," ",$C$12),'Cambios data'!$A$40:$B$51,2,0),IF($C$13&lt;&gt;"COMPLETO",IF($B22="HIJO/A",VLOOKUP($C22,'Cambios data'!$AV:$BC,MATCH(I$20,'Cambios data'!$AV$1:$BC$1,0),0),VLOOKUP($C22,'Cambios data'!$AN:$AU,MATCH(I$20,'Cambios data'!$AN$1:$AU$1,0),0))*1.18*1.03/VLOOKUP(CONCATENATE($C$11," ",$C$12),'Cambios data'!$A$40:$B$51,2,0)))))),"-")</f>
        <v/>
      </c>
      <c r="J22" s="176" t="str">
        <f>IFERROR(IF($C22="","",IF($C$12="TCEA 4% - DÉBITO AUTOMÁTICO","-",J$17*(IF($C$13="COMPLETO",IF($B22="HIJO/A",VLOOKUP($C22,'Cambios data'!$AV:$BC,MATCH(J$20,'Cambios data'!$AV$1:$BC$1,0),0),VLOOKUP($C22,'Cambios data'!$AN:$AU,MATCH(J$20,'Cambios data'!$AN$1:$AU$1,0),0))*1.18*1.03/VLOOKUP(CONCATENATE($C$11," ",$C$12),'Cambios data'!$A$40:$B$51,2,0),IF($C$13&lt;&gt;"COMPLETO",IF($B22="HIJO/A",VLOOKUP($C22,'Cambios data'!$AV:$BC,MATCH(J$20,'Cambios data'!$AV$1:$BC$1,0),0),VLOOKUP($C22,'Cambios data'!$AN:$AU,MATCH(J$20,'Cambios data'!$AN$1:$AU$1,0),0))*1.18*1.03/VLOOKUP(CONCATENATE($C$11," ",$C$12),'Cambios data'!$A$40:$B$51,2,0)))))),"-")</f>
        <v/>
      </c>
    </row>
    <row r="23" spans="2:11" ht="22.5">
      <c r="B23" s="154" t="s">
        <v>17</v>
      </c>
      <c r="C23" s="143"/>
      <c r="D23" s="177" t="str">
        <f>IFERROR(IF($C23="","",D$17*(IF($C$13="COMPLETO",IF($B23="HIJO/A",VLOOKUP($C23,'Cambios data'!$AV:$BC,MATCH(D$20,'Cambios data'!$AV$1:$BC$1,0),0),VLOOKUP($C23,'Cambios data'!$AN:$AU,MATCH(D$20,'Cambios data'!$AN$1:$AU$1,0),0))*1.18*1.03/VLOOKUP(CONCATENATE($C$11," ",$C$12),'Cambios data'!$A$40:$B$51,2,0),IF($C$13&lt;&gt;"COMPLETO",IF($B23="HIJO/A",VLOOKUP($C23,'Cambios data'!$AV:$BC,MATCH(D$20,'Cambios data'!$AV$1:$BC$1,0),0),VLOOKUP($C23,'Cambios data'!$AN:$AU,MATCH(D$20,'Cambios data'!$AN$1:$AU$1,0),0))*1.18*1.03/VLOOKUP(CONCATENATE($C$11," ",$C$12),'Cambios data'!$A$40:$B$51,2,0))))),"-")</f>
        <v/>
      </c>
      <c r="E23" s="177" t="str">
        <f>IFERROR(IF($C23="","",E$17*(IF($C$13="COMPLETO",IF($B23="HIJO/A",VLOOKUP($C23,'Cambios data'!$AV:$BC,MATCH(E$20,'Cambios data'!$AV$1:$BC$1,0),0),VLOOKUP($C23,'Cambios data'!$AN:$AU,MATCH(E$20,'Cambios data'!$AN$1:$AU$1,0),0))*1.18*1.03/VLOOKUP(CONCATENATE($C$11," ",$C$12),'Cambios data'!$A$40:$B$51,2,0),IF($C$13&lt;&gt;"COMPLETO",IF($B23="HIJO/A",VLOOKUP($C23,'Cambios data'!$AV:$BC,MATCH(E$20,'Cambios data'!$AV$1:$BC$1,0),0),VLOOKUP($C23,'Cambios data'!$AN:$AU,MATCH(E$20,'Cambios data'!$AN$1:$AU$1,0),0))*1.18*1.03/VLOOKUP(CONCATENATE($C$11," ",$C$12),'Cambios data'!$A$40:$B$51,2,0))))),"-")</f>
        <v/>
      </c>
      <c r="F23" s="177" t="str">
        <f>IFERROR(IF($C23="","",F$17*(IF($C$13="COMPLETO",IF($B23="HIJO/A",VLOOKUP($C23,'Cambios data'!$AV:$BC,MATCH(F$20,'Cambios data'!$AV$1:$BC$1,0),0),VLOOKUP($C23,'Cambios data'!$AN:$AU,MATCH(F$20,'Cambios data'!$AN$1:$AU$1,0),0))*1.18*1.03/VLOOKUP(CONCATENATE($C$11," ",$C$12),'Cambios data'!$A$40:$B$51,2,0),IF($C$13&lt;&gt;"COMPLETO",IF($B23="HIJO/A",VLOOKUP($C23,'Cambios data'!$AV:$BC,MATCH(F$20,'Cambios data'!$AV$1:$BC$1,0),0),VLOOKUP($C23,'Cambios data'!$AN:$AU,MATCH(F$20,'Cambios data'!$AN$1:$AU$1,0),0))*1.18*1.03/VLOOKUP(CONCATENATE($C$11," ",$C$12),'Cambios data'!$A$40:$B$51,2,0))))),"-")</f>
        <v/>
      </c>
      <c r="G23" s="177" t="str">
        <f>IFERROR(IF($C23="","",G$17*(IF($C$13="COMPLETO",IF($B23="HIJO/A",VLOOKUP($C23,'Cambios data'!$AV:$BC,MATCH(G$20,'Cambios data'!$AV$1:$BC$1,0),0),VLOOKUP($C23,'Cambios data'!$AN:$AU,MATCH(G$20,'Cambios data'!$AN$1:$AU$1,0),0))*1.18*1.03/VLOOKUP(CONCATENATE($C$11," ",$C$12),'Cambios data'!$A$40:$B$51,2,0),IF($C$13&lt;&gt;"COMPLETO",IF($B23="HIJO/A",VLOOKUP($C23,'Cambios data'!$AV:$BC,MATCH(G$20,'Cambios data'!$AV$1:$BC$1,0),0),VLOOKUP($C23,'Cambios data'!$AN:$AU,MATCH(G$20,'Cambios data'!$AN$1:$AU$1,0),0))*1.18*1.03/VLOOKUP(CONCATENATE($C$11," ",$C$12),'Cambios data'!$A$40:$B$51,2,0))))),"-")</f>
        <v/>
      </c>
      <c r="H23" s="177" t="str">
        <f>IFERROR(IF($C23="","",IF($C$12="TCEA 4% - DÉBITO AUTOMÁTICO","-",H$17*(IF($C$13="COMPLETO",IF($B23="HIJO/A",VLOOKUP($C23,'Cambios data'!$AV:$BC,MATCH(H$20,'Cambios data'!$AV$1:$BC$1,0),0),VLOOKUP($C23,'Cambios data'!$AN:$AU,MATCH(H$20,'Cambios data'!$AN$1:$AU$1,0),0))*1.18*1.03/VLOOKUP(CONCATENATE($C$11," ",$C$12),'Cambios data'!$A$40:$B$51,2,0),IF($C$13&lt;&gt;"COMPLETO",IF($B23="HIJO/A",VLOOKUP($C23,'Cambios data'!$AV:$BC,MATCH(H$20,'Cambios data'!$AV$1:$BC$1,0),0),VLOOKUP($C23,'Cambios data'!$AN:$AU,MATCH(H$20,'Cambios data'!$AN$1:$AU$1,0),0))*1.18*1.03/VLOOKUP(CONCATENATE($C$11," ",$C$12),'Cambios data'!$A$40:$B$51,2,0)))))),"-")</f>
        <v/>
      </c>
      <c r="I23" s="177" t="str">
        <f>IFERROR(IF($C23="","",IF($C$12="TCEA 4% - DÉBITO AUTOMÁTICO","-",I$17*(IF($C$13="COMPLETO",IF($B23="HIJO/A",VLOOKUP($C23,'Cambios data'!$AV:$BC,MATCH(I$20,'Cambios data'!$AV$1:$BC$1,0),0),VLOOKUP($C23,'Cambios data'!$AN:$AU,MATCH(I$20,'Cambios data'!$AN$1:$AU$1,0),0))*1.18*1.03/VLOOKUP(CONCATENATE($C$11," ",$C$12),'Cambios data'!$A$40:$B$51,2,0),IF($C$13&lt;&gt;"COMPLETO",IF($B23="HIJO/A",VLOOKUP($C23,'Cambios data'!$AV:$BC,MATCH(I$20,'Cambios data'!$AV$1:$BC$1,0),0),VLOOKUP($C23,'Cambios data'!$AN:$AU,MATCH(I$20,'Cambios data'!$AN$1:$AU$1,0),0))*1.18*1.03/VLOOKUP(CONCATENATE($C$11," ",$C$12),'Cambios data'!$A$40:$B$51,2,0)))))),"-")</f>
        <v/>
      </c>
      <c r="J23" s="177" t="str">
        <f>IFERROR(IF($C23="","",IF($C$12="TCEA 4% - DÉBITO AUTOMÁTICO","-",J$17*(IF($C$13="COMPLETO",IF($B23="HIJO/A",VLOOKUP($C23,'Cambios data'!$AV:$BC,MATCH(J$20,'Cambios data'!$AV$1:$BC$1,0),0),VLOOKUP($C23,'Cambios data'!$AN:$AU,MATCH(J$20,'Cambios data'!$AN$1:$AU$1,0),0))*1.18*1.03/VLOOKUP(CONCATENATE($C$11," ",$C$12),'Cambios data'!$A$40:$B$51,2,0),IF($C$13&lt;&gt;"COMPLETO",IF($B23="HIJO/A",VLOOKUP($C23,'Cambios data'!$AV:$BC,MATCH(J$20,'Cambios data'!$AV$1:$BC$1,0),0),VLOOKUP($C23,'Cambios data'!$AN:$AU,MATCH(J$20,'Cambios data'!$AN$1:$AU$1,0),0))*1.18*1.03/VLOOKUP(CONCATENATE($C$11," ",$C$12),'Cambios data'!$A$40:$B$51,2,0)))))),"-")</f>
        <v/>
      </c>
    </row>
    <row r="24" spans="2:11" ht="22.5">
      <c r="B24" s="154" t="s">
        <v>18</v>
      </c>
      <c r="C24" s="143"/>
      <c r="D24" s="177" t="str">
        <f>IFERROR(IF($C24="","",D$17*(IF($C$13="COMPLETO",IF($B24="HIJO/A",VLOOKUP($C24,'Cambios data'!$AV:$BC,MATCH(D$20,'Cambios data'!$AV$1:$BC$1,0),0),VLOOKUP($C24,'Cambios data'!$AN:$AU,MATCH(D$20,'Cambios data'!$AN$1:$AU$1,0),0))*1.18*1.03/VLOOKUP(CONCATENATE($C$11," ",$C$12),'Cambios data'!$A$40:$B$51,2,0),IF($C$13&lt;&gt;"COMPLETO",IF($B24="HIJO/A",VLOOKUP($C24,'Cambios data'!$AV:$BC,MATCH(D$20,'Cambios data'!$AV$1:$BC$1,0),0),VLOOKUP($C24,'Cambios data'!$AN:$AU,MATCH(D$20,'Cambios data'!$AN$1:$AU$1,0),0))*1.18*1.03/VLOOKUP(CONCATENATE($C$11," ",$C$12),'Cambios data'!$A$40:$B$51,2,0))))),"-")</f>
        <v/>
      </c>
      <c r="E24" s="177" t="str">
        <f>IFERROR(IF($C24="","",E$17*(IF($C$13="COMPLETO",IF($B24="HIJO/A",VLOOKUP($C24,'Cambios data'!$AV:$BC,MATCH(E$20,'Cambios data'!$AV$1:$BC$1,0),0),VLOOKUP($C24,'Cambios data'!$AN:$AU,MATCH(E$20,'Cambios data'!$AN$1:$AU$1,0),0))*1.18*1.03/VLOOKUP(CONCATENATE($C$11," ",$C$12),'Cambios data'!$A$40:$B$51,2,0),IF($C$13&lt;&gt;"COMPLETO",IF($B24="HIJO/A",VLOOKUP($C24,'Cambios data'!$AV:$BC,MATCH(E$20,'Cambios data'!$AV$1:$BC$1,0),0),VLOOKUP($C24,'Cambios data'!$AN:$AU,MATCH(E$20,'Cambios data'!$AN$1:$AU$1,0),0))*1.18*1.03/VLOOKUP(CONCATENATE($C$11," ",$C$12),'Cambios data'!$A$40:$B$51,2,0))))),"-")</f>
        <v/>
      </c>
      <c r="F24" s="177" t="str">
        <f>IFERROR(IF($C24="","",F$17*(IF($C$13="COMPLETO",IF($B24="HIJO/A",VLOOKUP($C24,'Cambios data'!$AV:$BC,MATCH(F$20,'Cambios data'!$AV$1:$BC$1,0),0),VLOOKUP($C24,'Cambios data'!$AN:$AU,MATCH(F$20,'Cambios data'!$AN$1:$AU$1,0),0))*1.18*1.03/VLOOKUP(CONCATENATE($C$11," ",$C$12),'Cambios data'!$A$40:$B$51,2,0),IF($C$13&lt;&gt;"COMPLETO",IF($B24="HIJO/A",VLOOKUP($C24,'Cambios data'!$AV:$BC,MATCH(F$20,'Cambios data'!$AV$1:$BC$1,0),0),VLOOKUP($C24,'Cambios data'!$AN:$AU,MATCH(F$20,'Cambios data'!$AN$1:$AU$1,0),0))*1.18*1.03/VLOOKUP(CONCATENATE($C$11," ",$C$12),'Cambios data'!$A$40:$B$51,2,0))))),"-")</f>
        <v/>
      </c>
      <c r="G24" s="177" t="str">
        <f>IFERROR(IF($C24="","",G$17*(IF($C$13="COMPLETO",IF($B24="HIJO/A",VLOOKUP($C24,'Cambios data'!$AV:$BC,MATCH(G$20,'Cambios data'!$AV$1:$BC$1,0),0),VLOOKUP($C24,'Cambios data'!$AN:$AU,MATCH(G$20,'Cambios data'!$AN$1:$AU$1,0),0))*1.18*1.03/VLOOKUP(CONCATENATE($C$11," ",$C$12),'Cambios data'!$A$40:$B$51,2,0),IF($C$13&lt;&gt;"COMPLETO",IF($B24="HIJO/A",VLOOKUP($C24,'Cambios data'!$AV:$BC,MATCH(G$20,'Cambios data'!$AV$1:$BC$1,0),0),VLOOKUP($C24,'Cambios data'!$AN:$AU,MATCH(G$20,'Cambios data'!$AN$1:$AU$1,0),0))*1.18*1.03/VLOOKUP(CONCATENATE($C$11," ",$C$12),'Cambios data'!$A$40:$B$51,2,0))))),"-")</f>
        <v/>
      </c>
      <c r="H24" s="177" t="str">
        <f>IFERROR(IF($C24="","",IF($C$12="TCEA 4% - DÉBITO AUTOMÁTICO","-",H$17*(IF($C$13="COMPLETO",IF($B24="HIJO/A",VLOOKUP($C24,'Cambios data'!$AV:$BC,MATCH(H$20,'Cambios data'!$AV$1:$BC$1,0),0),VLOOKUP($C24,'Cambios data'!$AN:$AU,MATCH(H$20,'Cambios data'!$AN$1:$AU$1,0),0))*1.18*1.03/VLOOKUP(CONCATENATE($C$11," ",$C$12),'Cambios data'!$A$40:$B$51,2,0),IF($C$13&lt;&gt;"COMPLETO",IF($B24="HIJO/A",VLOOKUP($C24,'Cambios data'!$AV:$BC,MATCH(H$20,'Cambios data'!$AV$1:$BC$1,0),0),VLOOKUP($C24,'Cambios data'!$AN:$AU,MATCH(H$20,'Cambios data'!$AN$1:$AU$1,0),0))*1.18*1.03/VLOOKUP(CONCATENATE($C$11," ",$C$12),'Cambios data'!$A$40:$B$51,2,0)))))),"-")</f>
        <v/>
      </c>
      <c r="I24" s="177" t="str">
        <f>IFERROR(IF($C24="","",IF($C$12="TCEA 4% - DÉBITO AUTOMÁTICO","-",I$17*(IF($C$13="COMPLETO",IF($B24="HIJO/A",VLOOKUP($C24,'Cambios data'!$AV:$BC,MATCH(I$20,'Cambios data'!$AV$1:$BC$1,0),0),VLOOKUP($C24,'Cambios data'!$AN:$AU,MATCH(I$20,'Cambios data'!$AN$1:$AU$1,0),0))*1.18*1.03/VLOOKUP(CONCATENATE($C$11," ",$C$12),'Cambios data'!$A$40:$B$51,2,0),IF($C$13&lt;&gt;"COMPLETO",IF($B24="HIJO/A",VLOOKUP($C24,'Cambios data'!$AV:$BC,MATCH(I$20,'Cambios data'!$AV$1:$BC$1,0),0),VLOOKUP($C24,'Cambios data'!$AN:$AU,MATCH(I$20,'Cambios data'!$AN$1:$AU$1,0),0))*1.18*1.03/VLOOKUP(CONCATENATE($C$11," ",$C$12),'Cambios data'!$A$40:$B$51,2,0)))))),"-")</f>
        <v/>
      </c>
      <c r="J24" s="177" t="str">
        <f>IFERROR(IF($C24="","",IF($C$12="TCEA 4% - DÉBITO AUTOMÁTICO","-",J$17*(IF($C$13="COMPLETO",IF($B24="HIJO/A",VLOOKUP($C24,'Cambios data'!$AV:$BC,MATCH(J$20,'Cambios data'!$AV$1:$BC$1,0),0),VLOOKUP($C24,'Cambios data'!$AN:$AU,MATCH(J$20,'Cambios data'!$AN$1:$AU$1,0),0))*1.18*1.03/VLOOKUP(CONCATENATE($C$11," ",$C$12),'Cambios data'!$A$40:$B$51,2,0),IF($C$13&lt;&gt;"COMPLETO",IF($B24="HIJO/A",VLOOKUP($C24,'Cambios data'!$AV:$BC,MATCH(J$20,'Cambios data'!$AV$1:$BC$1,0),0),VLOOKUP($C24,'Cambios data'!$AN:$AU,MATCH(J$20,'Cambios data'!$AN$1:$AU$1,0),0))*1.18*1.03/VLOOKUP(CONCATENATE($C$11," ",$C$12),'Cambios data'!$A$40:$B$51,2,0)))))),"-")</f>
        <v/>
      </c>
    </row>
    <row r="25" spans="2:11" ht="22.5">
      <c r="B25" s="154" t="s">
        <v>18</v>
      </c>
      <c r="C25" s="143"/>
      <c r="D25" s="177" t="str">
        <f>IFERROR(IF($C25="","",D$17*(IF($C$13="COMPLETO",IF($B25="HIJO/A",VLOOKUP($C25,'Cambios data'!$AV:$BC,MATCH(D$20,'Cambios data'!$AV$1:$BC$1,0),0),VLOOKUP($C25,'Cambios data'!$AN:$AU,MATCH(D$20,'Cambios data'!$AN$1:$AU$1,0),0))*1.18*1.03/VLOOKUP(CONCATENATE($C$11," ",$C$12),'Cambios data'!$A$40:$B$51,2,0),IF($C$13&lt;&gt;"COMPLETO",IF($B25="HIJO/A",VLOOKUP($C25,'Cambios data'!$AV:$BC,MATCH(D$20,'Cambios data'!$AV$1:$BC$1,0),0),VLOOKUP($C25,'Cambios data'!$AN:$AU,MATCH(D$20,'Cambios data'!$AN$1:$AU$1,0),0))*1.18*1.03/VLOOKUP(CONCATENATE($C$11," ",$C$12),'Cambios data'!$A$40:$B$51,2,0))))),"-")</f>
        <v/>
      </c>
      <c r="E25" s="177" t="str">
        <f>IFERROR(IF($C25="","",E$17*(IF($C$13="COMPLETO",IF($B25="HIJO/A",VLOOKUP($C25,'Cambios data'!$AV:$BC,MATCH(E$20,'Cambios data'!$AV$1:$BC$1,0),0),VLOOKUP($C25,'Cambios data'!$AN:$AU,MATCH(E$20,'Cambios data'!$AN$1:$AU$1,0),0))*1.18*1.03/VLOOKUP(CONCATENATE($C$11," ",$C$12),'Cambios data'!$A$40:$B$51,2,0),IF($C$13&lt;&gt;"COMPLETO",IF($B25="HIJO/A",VLOOKUP($C25,'Cambios data'!$AV:$BC,MATCH(E$20,'Cambios data'!$AV$1:$BC$1,0),0),VLOOKUP($C25,'Cambios data'!$AN:$AU,MATCH(E$20,'Cambios data'!$AN$1:$AU$1,0),0))*1.18*1.03/VLOOKUP(CONCATENATE($C$11," ",$C$12),'Cambios data'!$A$40:$B$51,2,0))))),"-")</f>
        <v/>
      </c>
      <c r="F25" s="177" t="str">
        <f>IFERROR(IF($C25="","",F$17*(IF($C$13="COMPLETO",IF($B25="HIJO/A",VLOOKUP($C25,'Cambios data'!$AV:$BC,MATCH(F$20,'Cambios data'!$AV$1:$BC$1,0),0),VLOOKUP($C25,'Cambios data'!$AN:$AU,MATCH(F$20,'Cambios data'!$AN$1:$AU$1,0),0))*1.18*1.03/VLOOKUP(CONCATENATE($C$11," ",$C$12),'Cambios data'!$A$40:$B$51,2,0),IF($C$13&lt;&gt;"COMPLETO",IF($B25="HIJO/A",VLOOKUP($C25,'Cambios data'!$AV:$BC,MATCH(F$20,'Cambios data'!$AV$1:$BC$1,0),0),VLOOKUP($C25,'Cambios data'!$AN:$AU,MATCH(F$20,'Cambios data'!$AN$1:$AU$1,0),0))*1.18*1.03/VLOOKUP(CONCATENATE($C$11," ",$C$12),'Cambios data'!$A$40:$B$51,2,0))))),"-")</f>
        <v/>
      </c>
      <c r="G25" s="177" t="str">
        <f>IFERROR(IF($C25="","",G$17*(IF($C$13="COMPLETO",IF($B25="HIJO/A",VLOOKUP($C25,'Cambios data'!$AV:$BC,MATCH(G$20,'Cambios data'!$AV$1:$BC$1,0),0),VLOOKUP($C25,'Cambios data'!$AN:$AU,MATCH(G$20,'Cambios data'!$AN$1:$AU$1,0),0))*1.18*1.03/VLOOKUP(CONCATENATE($C$11," ",$C$12),'Cambios data'!$A$40:$B$51,2,0),IF($C$13&lt;&gt;"COMPLETO",IF($B25="HIJO/A",VLOOKUP($C25,'Cambios data'!$AV:$BC,MATCH(G$20,'Cambios data'!$AV$1:$BC$1,0),0),VLOOKUP($C25,'Cambios data'!$AN:$AU,MATCH(G$20,'Cambios data'!$AN$1:$AU$1,0),0))*1.18*1.03/VLOOKUP(CONCATENATE($C$11," ",$C$12),'Cambios data'!$A$40:$B$51,2,0))))),"-")</f>
        <v/>
      </c>
      <c r="H25" s="177" t="str">
        <f>IFERROR(IF($C25="","",IF($C$12="TCEA 4% - DÉBITO AUTOMÁTICO","-",H$17*(IF($C$13="COMPLETO",IF($B25="HIJO/A",VLOOKUP($C25,'Cambios data'!$AV:$BC,MATCH(H$20,'Cambios data'!$AV$1:$BC$1,0),0),VLOOKUP($C25,'Cambios data'!$AN:$AU,MATCH(H$20,'Cambios data'!$AN$1:$AU$1,0),0))*1.18*1.03/VLOOKUP(CONCATENATE($C$11," ",$C$12),'Cambios data'!$A$40:$B$51,2,0),IF($C$13&lt;&gt;"COMPLETO",IF($B25="HIJO/A",VLOOKUP($C25,'Cambios data'!$AV:$BC,MATCH(H$20,'Cambios data'!$AV$1:$BC$1,0),0),VLOOKUP($C25,'Cambios data'!$AN:$AU,MATCH(H$20,'Cambios data'!$AN$1:$AU$1,0),0))*1.18*1.03/VLOOKUP(CONCATENATE($C$11," ",$C$12),'Cambios data'!$A$40:$B$51,2,0)))))),"-")</f>
        <v/>
      </c>
      <c r="I25" s="177" t="str">
        <f>IFERROR(IF($C25="","",IF($C$12="TCEA 4% - DÉBITO AUTOMÁTICO","-",I$17*(IF($C$13="COMPLETO",IF($B25="HIJO/A",VLOOKUP($C25,'Cambios data'!$AV:$BC,MATCH(I$20,'Cambios data'!$AV$1:$BC$1,0),0),VLOOKUP($C25,'Cambios data'!$AN:$AU,MATCH(I$20,'Cambios data'!$AN$1:$AU$1,0),0))*1.18*1.03/VLOOKUP(CONCATENATE($C$11," ",$C$12),'Cambios data'!$A$40:$B$51,2,0),IF($C$13&lt;&gt;"COMPLETO",IF($B25="HIJO/A",VLOOKUP($C25,'Cambios data'!$AV:$BC,MATCH(I$20,'Cambios data'!$AV$1:$BC$1,0),0),VLOOKUP($C25,'Cambios data'!$AN:$AU,MATCH(I$20,'Cambios data'!$AN$1:$AU$1,0),0))*1.18*1.03/VLOOKUP(CONCATENATE($C$11," ",$C$12),'Cambios data'!$A$40:$B$51,2,0)))))),"-")</f>
        <v/>
      </c>
      <c r="J25" s="177" t="str">
        <f>IFERROR(IF($C25="","",IF($C$12="TCEA 4% - DÉBITO AUTOMÁTICO","-",J$17*(IF($C$13="COMPLETO",IF($B25="HIJO/A",VLOOKUP($C25,'Cambios data'!$AV:$BC,MATCH(J$20,'Cambios data'!$AV$1:$BC$1,0),0),VLOOKUP($C25,'Cambios data'!$AN:$AU,MATCH(J$20,'Cambios data'!$AN$1:$AU$1,0),0))*1.18*1.03/VLOOKUP(CONCATENATE($C$11," ",$C$12),'Cambios data'!$A$40:$B$51,2,0),IF($C$13&lt;&gt;"COMPLETO",IF($B25="HIJO/A",VLOOKUP($C25,'Cambios data'!$AV:$BC,MATCH(J$20,'Cambios data'!$AV$1:$BC$1,0),0),VLOOKUP($C25,'Cambios data'!$AN:$AU,MATCH(J$20,'Cambios data'!$AN$1:$AU$1,0),0))*1.18*1.03/VLOOKUP(CONCATENATE($C$11," ",$C$12),'Cambios data'!$A$40:$B$51,2,0)))))),"-")</f>
        <v/>
      </c>
    </row>
    <row r="26" spans="2:11" ht="22.5">
      <c r="B26" s="154" t="s">
        <v>18</v>
      </c>
      <c r="C26" s="143"/>
      <c r="D26" s="177" t="str">
        <f>IFERROR(IF($C26="","",D$17*(IF($C$13="COMPLETO",IF($B26="HIJO/A",VLOOKUP($C26,'Cambios data'!$AV:$BC,MATCH(D$20,'Cambios data'!$AV$1:$BC$1,0),0),VLOOKUP($C26,'Cambios data'!$AN:$AU,MATCH(D$20,'Cambios data'!$AN$1:$AU$1,0),0))*1.18*1.03/VLOOKUP(CONCATENATE($C$11," ",$C$12),'Cambios data'!$A$40:$B$51,2,0),IF($C$13&lt;&gt;"COMPLETO",IF($B26="HIJO/A",VLOOKUP($C26,'Cambios data'!$AV:$BC,MATCH(D$20,'Cambios data'!$AV$1:$BC$1,0),0),VLOOKUP($C26,'Cambios data'!$AN:$AU,MATCH(D$20,'Cambios data'!$AN$1:$AU$1,0),0))*1.18*1.03/VLOOKUP(CONCATENATE($C$11," ",$C$12),'Cambios data'!$A$40:$B$51,2,0))))),"-")</f>
        <v/>
      </c>
      <c r="E26" s="177" t="str">
        <f>IFERROR(IF($C26="","",E$17*(IF($C$13="COMPLETO",IF($B26="HIJO/A",VLOOKUP($C26,'Cambios data'!$AV:$BC,MATCH(E$20,'Cambios data'!$AV$1:$BC$1,0),0),VLOOKUP($C26,'Cambios data'!$AN:$AU,MATCH(E$20,'Cambios data'!$AN$1:$AU$1,0),0))*1.18*1.03/VLOOKUP(CONCATENATE($C$11," ",$C$12),'Cambios data'!$A$40:$B$51,2,0),IF($C$13&lt;&gt;"COMPLETO",IF($B26="HIJO/A",VLOOKUP($C26,'Cambios data'!$AV:$BC,MATCH(E$20,'Cambios data'!$AV$1:$BC$1,0),0),VLOOKUP($C26,'Cambios data'!$AN:$AU,MATCH(E$20,'Cambios data'!$AN$1:$AU$1,0),0))*1.18*1.03/VLOOKUP(CONCATENATE($C$11," ",$C$12),'Cambios data'!$A$40:$B$51,2,0))))),"-")</f>
        <v/>
      </c>
      <c r="F26" s="177" t="str">
        <f>IFERROR(IF($C26="","",F$17*(IF($C$13="COMPLETO",IF($B26="HIJO/A",VLOOKUP($C26,'Cambios data'!$AV:$BC,MATCH(F$20,'Cambios data'!$AV$1:$BC$1,0),0),VLOOKUP($C26,'Cambios data'!$AN:$AU,MATCH(F$20,'Cambios data'!$AN$1:$AU$1,0),0))*1.18*1.03/VLOOKUP(CONCATENATE($C$11," ",$C$12),'Cambios data'!$A$40:$B$51,2,0),IF($C$13&lt;&gt;"COMPLETO",IF($B26="HIJO/A",VLOOKUP($C26,'Cambios data'!$AV:$BC,MATCH(F$20,'Cambios data'!$AV$1:$BC$1,0),0),VLOOKUP($C26,'Cambios data'!$AN:$AU,MATCH(F$20,'Cambios data'!$AN$1:$AU$1,0),0))*1.18*1.03/VLOOKUP(CONCATENATE($C$11," ",$C$12),'Cambios data'!$A$40:$B$51,2,0))))),"-")</f>
        <v/>
      </c>
      <c r="G26" s="177" t="str">
        <f>IFERROR(IF($C26="","",G$17*(IF($C$13="COMPLETO",IF($B26="HIJO/A",VLOOKUP($C26,'Cambios data'!$AV:$BC,MATCH(G$20,'Cambios data'!$AV$1:$BC$1,0),0),VLOOKUP($C26,'Cambios data'!$AN:$AU,MATCH(G$20,'Cambios data'!$AN$1:$AU$1,0),0))*1.18*1.03/VLOOKUP(CONCATENATE($C$11," ",$C$12),'Cambios data'!$A$40:$B$51,2,0),IF($C$13&lt;&gt;"COMPLETO",IF($B26="HIJO/A",VLOOKUP($C26,'Cambios data'!$AV:$BC,MATCH(G$20,'Cambios data'!$AV$1:$BC$1,0),0),VLOOKUP($C26,'Cambios data'!$AN:$AU,MATCH(G$20,'Cambios data'!$AN$1:$AU$1,0),0))*1.18*1.03/VLOOKUP(CONCATENATE($C$11," ",$C$12),'Cambios data'!$A$40:$B$51,2,0))))),"-")</f>
        <v/>
      </c>
      <c r="H26" s="177" t="str">
        <f>IFERROR(IF($C26="","",IF($C$12="TCEA 4% - DÉBITO AUTOMÁTICO","-",H$17*(IF($C$13="COMPLETO",IF($B26="HIJO/A",VLOOKUP($C26,'Cambios data'!$AV:$BC,MATCH(H$20,'Cambios data'!$AV$1:$BC$1,0),0),VLOOKUP($C26,'Cambios data'!$AN:$AU,MATCH(H$20,'Cambios data'!$AN$1:$AU$1,0),0))*1.18*1.03/VLOOKUP(CONCATENATE($C$11," ",$C$12),'Cambios data'!$A$40:$B$51,2,0),IF($C$13&lt;&gt;"COMPLETO",IF($B26="HIJO/A",VLOOKUP($C26,'Cambios data'!$AV:$BC,MATCH(H$20,'Cambios data'!$AV$1:$BC$1,0),0),VLOOKUP($C26,'Cambios data'!$AN:$AU,MATCH(H$20,'Cambios data'!$AN$1:$AU$1,0),0))*1.18*1.03/VLOOKUP(CONCATENATE($C$11," ",$C$12),'Cambios data'!$A$40:$B$51,2,0)))))),"-")</f>
        <v/>
      </c>
      <c r="I26" s="177" t="str">
        <f>IFERROR(IF($C26="","",IF($C$12="TCEA 4% - DÉBITO AUTOMÁTICO","-",I$17*(IF($C$13="COMPLETO",IF($B26="HIJO/A",VLOOKUP($C26,'Cambios data'!$AV:$BC,MATCH(I$20,'Cambios data'!$AV$1:$BC$1,0),0),VLOOKUP($C26,'Cambios data'!$AN:$AU,MATCH(I$20,'Cambios data'!$AN$1:$AU$1,0),0))*1.18*1.03/VLOOKUP(CONCATENATE($C$11," ",$C$12),'Cambios data'!$A$40:$B$51,2,0),IF($C$13&lt;&gt;"COMPLETO",IF($B26="HIJO/A",VLOOKUP($C26,'Cambios data'!$AV:$BC,MATCH(I$20,'Cambios data'!$AV$1:$BC$1,0),0),VLOOKUP($C26,'Cambios data'!$AN:$AU,MATCH(I$20,'Cambios data'!$AN$1:$AU$1,0),0))*1.18*1.03/VLOOKUP(CONCATENATE($C$11," ",$C$12),'Cambios data'!$A$40:$B$51,2,0)))))),"-")</f>
        <v/>
      </c>
      <c r="J26" s="177" t="str">
        <f>IFERROR(IF($C26="","",IF($C$12="TCEA 4% - DÉBITO AUTOMÁTICO","-",J$17*(IF($C$13="COMPLETO",IF($B26="HIJO/A",VLOOKUP($C26,'Cambios data'!$AV:$BC,MATCH(J$20,'Cambios data'!$AV$1:$BC$1,0),0),VLOOKUP($C26,'Cambios data'!$AN:$AU,MATCH(J$20,'Cambios data'!$AN$1:$AU$1,0),0))*1.18*1.03/VLOOKUP(CONCATENATE($C$11," ",$C$12),'Cambios data'!$A$40:$B$51,2,0),IF($C$13&lt;&gt;"COMPLETO",IF($B26="HIJO/A",VLOOKUP($C26,'Cambios data'!$AV:$BC,MATCH(J$20,'Cambios data'!$AV$1:$BC$1,0),0),VLOOKUP($C26,'Cambios data'!$AN:$AU,MATCH(J$20,'Cambios data'!$AN$1:$AU$1,0),0))*1.18*1.03/VLOOKUP(CONCATENATE($C$11," ",$C$12),'Cambios data'!$A$40:$B$51,2,0)))))),"-")</f>
        <v/>
      </c>
    </row>
    <row r="27" spans="2:11" ht="22.5">
      <c r="B27" s="154" t="s">
        <v>18</v>
      </c>
      <c r="C27" s="143"/>
      <c r="D27" s="177" t="str">
        <f>IFERROR(IF($C27="","",D$17*(IF($C$13="COMPLETO",IF($B27="HIJO/A",VLOOKUP($C27,'Cambios data'!$AV:$BC,MATCH(D$20,'Cambios data'!$AV$1:$BC$1,0),0),VLOOKUP($C27,'Cambios data'!$AN:$AU,MATCH(D$20,'Cambios data'!$AN$1:$AU$1,0),0))*1.18*1.03/VLOOKUP(CONCATENATE($C$11," ",$C$12),'Cambios data'!$A$40:$B$51,2,0),IF($C$13&lt;&gt;"COMPLETO",IF($B27="HIJO/A",VLOOKUP($C27,'Cambios data'!$AV:$BC,MATCH(D$20,'Cambios data'!$AV$1:$BC$1,0),0),VLOOKUP($C27,'Cambios data'!$AN:$AU,MATCH(D$20,'Cambios data'!$AN$1:$AU$1,0),0))*1.18*1.03/VLOOKUP(CONCATENATE($C$11," ",$C$12),'Cambios data'!$A$40:$B$51,2,0))))),"-")</f>
        <v/>
      </c>
      <c r="E27" s="177" t="str">
        <f>IFERROR(IF($C27="","",E$17*(IF($C$13="COMPLETO",IF($B27="HIJO/A",VLOOKUP($C27,'Cambios data'!$AV:$BC,MATCH(E$20,'Cambios data'!$AV$1:$BC$1,0),0),VLOOKUP($C27,'Cambios data'!$AN:$AU,MATCH(E$20,'Cambios data'!$AN$1:$AU$1,0),0))*1.18*1.03/VLOOKUP(CONCATENATE($C$11," ",$C$12),'Cambios data'!$A$40:$B$51,2,0),IF($C$13&lt;&gt;"COMPLETO",IF($B27="HIJO/A",VLOOKUP($C27,'Cambios data'!$AV:$BC,MATCH(E$20,'Cambios data'!$AV$1:$BC$1,0),0),VLOOKUP($C27,'Cambios data'!$AN:$AU,MATCH(E$20,'Cambios data'!$AN$1:$AU$1,0),0))*1.18*1.03/VLOOKUP(CONCATENATE($C$11," ",$C$12),'Cambios data'!$A$40:$B$51,2,0))))),"-")</f>
        <v/>
      </c>
      <c r="F27" s="177" t="str">
        <f>IFERROR(IF($C27="","",F$17*(IF($C$13="COMPLETO",IF($B27="HIJO/A",VLOOKUP($C27,'Cambios data'!$AV:$BC,MATCH(F$20,'Cambios data'!$AV$1:$BC$1,0),0),VLOOKUP($C27,'Cambios data'!$AN:$AU,MATCH(F$20,'Cambios data'!$AN$1:$AU$1,0),0))*1.18*1.03/VLOOKUP(CONCATENATE($C$11," ",$C$12),'Cambios data'!$A$40:$B$51,2,0),IF($C$13&lt;&gt;"COMPLETO",IF($B27="HIJO/A",VLOOKUP($C27,'Cambios data'!$AV:$BC,MATCH(F$20,'Cambios data'!$AV$1:$BC$1,0),0),VLOOKUP($C27,'Cambios data'!$AN:$AU,MATCH(F$20,'Cambios data'!$AN$1:$AU$1,0),0))*1.18*1.03/VLOOKUP(CONCATENATE($C$11," ",$C$12),'Cambios data'!$A$40:$B$51,2,0))))),"-")</f>
        <v/>
      </c>
      <c r="G27" s="177" t="str">
        <f>IFERROR(IF($C27="","",G$17*(IF($C$13="COMPLETO",IF($B27="HIJO/A",VLOOKUP($C27,'Cambios data'!$AV:$BC,MATCH(G$20,'Cambios data'!$AV$1:$BC$1,0),0),VLOOKUP($C27,'Cambios data'!$AN:$AU,MATCH(G$20,'Cambios data'!$AN$1:$AU$1,0),0))*1.18*1.03/VLOOKUP(CONCATENATE($C$11," ",$C$12),'Cambios data'!$A$40:$B$51,2,0),IF($C$13&lt;&gt;"COMPLETO",IF($B27="HIJO/A",VLOOKUP($C27,'Cambios data'!$AV:$BC,MATCH(G$20,'Cambios data'!$AV$1:$BC$1,0),0),VLOOKUP($C27,'Cambios data'!$AN:$AU,MATCH(G$20,'Cambios data'!$AN$1:$AU$1,0),0))*1.18*1.03/VLOOKUP(CONCATENATE($C$11," ",$C$12),'Cambios data'!$A$40:$B$51,2,0))))),"-")</f>
        <v/>
      </c>
      <c r="H27" s="177" t="str">
        <f>IFERROR(IF($C27="","",IF($C$12="TCEA 4% - DÉBITO AUTOMÁTICO","-",H$17*(IF($C$13="COMPLETO",IF($B27="HIJO/A",VLOOKUP($C27,'Cambios data'!$AV:$BC,MATCH(H$20,'Cambios data'!$AV$1:$BC$1,0),0),VLOOKUP($C27,'Cambios data'!$AN:$AU,MATCH(H$20,'Cambios data'!$AN$1:$AU$1,0),0))*1.18*1.03/VLOOKUP(CONCATENATE($C$11," ",$C$12),'Cambios data'!$A$40:$B$51,2,0),IF($C$13&lt;&gt;"COMPLETO",IF($B27="HIJO/A",VLOOKUP($C27,'Cambios data'!$AV:$BC,MATCH(H$20,'Cambios data'!$AV$1:$BC$1,0),0),VLOOKUP($C27,'Cambios data'!$AN:$AU,MATCH(H$20,'Cambios data'!$AN$1:$AU$1,0),0))*1.18*1.03/VLOOKUP(CONCATENATE($C$11," ",$C$12),'Cambios data'!$A$40:$B$51,2,0)))))),"-")</f>
        <v/>
      </c>
      <c r="I27" s="177" t="str">
        <f>IFERROR(IF($C27="","",IF($C$12="TCEA 4% - DÉBITO AUTOMÁTICO","-",I$17*(IF($C$13="COMPLETO",IF($B27="HIJO/A",VLOOKUP($C27,'Cambios data'!$AV:$BC,MATCH(I$20,'Cambios data'!$AV$1:$BC$1,0),0),VLOOKUP($C27,'Cambios data'!$AN:$AU,MATCH(I$20,'Cambios data'!$AN$1:$AU$1,0),0))*1.18*1.03/VLOOKUP(CONCATENATE($C$11," ",$C$12),'Cambios data'!$A$40:$B$51,2,0),IF($C$13&lt;&gt;"COMPLETO",IF($B27="HIJO/A",VLOOKUP($C27,'Cambios data'!$AV:$BC,MATCH(I$20,'Cambios data'!$AV$1:$BC$1,0),0),VLOOKUP($C27,'Cambios data'!$AN:$AU,MATCH(I$20,'Cambios data'!$AN$1:$AU$1,0),0))*1.18*1.03/VLOOKUP(CONCATENATE($C$11," ",$C$12),'Cambios data'!$A$40:$B$51,2,0)))))),"-")</f>
        <v/>
      </c>
      <c r="J27" s="177" t="str">
        <f>IFERROR(IF($C27="","",IF($C$12="TCEA 4% - DÉBITO AUTOMÁTICO","-",J$17*(IF($C$13="COMPLETO",IF($B27="HIJO/A",VLOOKUP($C27,'Cambios data'!$AV:$BC,MATCH(J$20,'Cambios data'!$AV$1:$BC$1,0),0),VLOOKUP($C27,'Cambios data'!$AN:$AU,MATCH(J$20,'Cambios data'!$AN$1:$AU$1,0),0))*1.18*1.03/VLOOKUP(CONCATENATE($C$11," ",$C$12),'Cambios data'!$A$40:$B$51,2,0),IF($C$13&lt;&gt;"COMPLETO",IF($B27="HIJO/A",VLOOKUP($C27,'Cambios data'!$AV:$BC,MATCH(J$20,'Cambios data'!$AV$1:$BC$1,0),0),VLOOKUP($C27,'Cambios data'!$AN:$AU,MATCH(J$20,'Cambios data'!$AN$1:$AU$1,0),0))*1.18*1.03/VLOOKUP(CONCATENATE($C$11," ",$C$12),'Cambios data'!$A$40:$B$51,2,0)))))),"-")</f>
        <v/>
      </c>
    </row>
    <row r="28" spans="2:11" ht="22.5">
      <c r="B28" s="154" t="s">
        <v>18</v>
      </c>
      <c r="C28" s="143"/>
      <c r="D28" s="177" t="str">
        <f>IFERROR(IF($C28="","",D$17*(IF($C$13="COMPLETO",IF($B28="HIJO/A",VLOOKUP($C28,'Cambios data'!$AV:$BC,MATCH(D$20,'Cambios data'!$AV$1:$BC$1,0),0),VLOOKUP($C28,'Cambios data'!$AN:$AU,MATCH(D$20,'Cambios data'!$AN$1:$AU$1,0),0))*1.18*1.03/VLOOKUP(CONCATENATE($C$11," ",$C$12),'Cambios data'!$A$40:$B$51,2,0),IF($C$13&lt;&gt;"COMPLETO",IF($B28="HIJO/A",VLOOKUP($C28,'Cambios data'!$AV:$BC,MATCH(D$20,'Cambios data'!$AV$1:$BC$1,0),0),VLOOKUP($C28,'Cambios data'!$AN:$AU,MATCH(D$20,'Cambios data'!$AN$1:$AU$1,0),0))*1.18*1.03/VLOOKUP(CONCATENATE($C$11," ",$C$12),'Cambios data'!$A$40:$B$51,2,0))))),"-")</f>
        <v/>
      </c>
      <c r="E28" s="177" t="str">
        <f>IFERROR(IF($C28="","",E$17*(IF($C$13="COMPLETO",IF($B28="HIJO/A",VLOOKUP($C28,'Cambios data'!$AV:$BC,MATCH(E$20,'Cambios data'!$AV$1:$BC$1,0),0),VLOOKUP($C28,'Cambios data'!$AN:$AU,MATCH(E$20,'Cambios data'!$AN$1:$AU$1,0),0))*1.18*1.03/VLOOKUP(CONCATENATE($C$11," ",$C$12),'Cambios data'!$A$40:$B$51,2,0),IF($C$13&lt;&gt;"COMPLETO",IF($B28="HIJO/A",VLOOKUP($C28,'Cambios data'!$AV:$BC,MATCH(E$20,'Cambios data'!$AV$1:$BC$1,0),0),VLOOKUP($C28,'Cambios data'!$AN:$AU,MATCH(E$20,'Cambios data'!$AN$1:$AU$1,0),0))*1.18*1.03/VLOOKUP(CONCATENATE($C$11," ",$C$12),'Cambios data'!$A$40:$B$51,2,0))))),"-")</f>
        <v/>
      </c>
      <c r="F28" s="177" t="str">
        <f>IFERROR(IF($C28="","",F$17*(IF($C$13="COMPLETO",IF($B28="HIJO/A",VLOOKUP($C28,'Cambios data'!$AV:$BC,MATCH(F$20,'Cambios data'!$AV$1:$BC$1,0),0),VLOOKUP($C28,'Cambios data'!$AN:$AU,MATCH(F$20,'Cambios data'!$AN$1:$AU$1,0),0))*1.18*1.03/VLOOKUP(CONCATENATE($C$11," ",$C$12),'Cambios data'!$A$40:$B$51,2,0),IF($C$13&lt;&gt;"COMPLETO",IF($B28="HIJO/A",VLOOKUP($C28,'Cambios data'!$AV:$BC,MATCH(F$20,'Cambios data'!$AV$1:$BC$1,0),0),VLOOKUP($C28,'Cambios data'!$AN:$AU,MATCH(F$20,'Cambios data'!$AN$1:$AU$1,0),0))*1.18*1.03/VLOOKUP(CONCATENATE($C$11," ",$C$12),'Cambios data'!$A$40:$B$51,2,0))))),"-")</f>
        <v/>
      </c>
      <c r="G28" s="177" t="str">
        <f>IFERROR(IF($C28="","",G$17*(IF($C$13="COMPLETO",IF($B28="HIJO/A",VLOOKUP($C28,'Cambios data'!$AV:$BC,MATCH(G$20,'Cambios data'!$AV$1:$BC$1,0),0),VLOOKUP($C28,'Cambios data'!$AN:$AU,MATCH(G$20,'Cambios data'!$AN$1:$AU$1,0),0))*1.18*1.03/VLOOKUP(CONCATENATE($C$11," ",$C$12),'Cambios data'!$A$40:$B$51,2,0),IF($C$13&lt;&gt;"COMPLETO",IF($B28="HIJO/A",VLOOKUP($C28,'Cambios data'!$AV:$BC,MATCH(G$20,'Cambios data'!$AV$1:$BC$1,0),0),VLOOKUP($C28,'Cambios data'!$AN:$AU,MATCH(G$20,'Cambios data'!$AN$1:$AU$1,0),0))*1.18*1.03/VLOOKUP(CONCATENATE($C$11," ",$C$12),'Cambios data'!$A$40:$B$51,2,0))))),"-")</f>
        <v/>
      </c>
      <c r="H28" s="177" t="str">
        <f>IFERROR(IF($C28="","",IF($C$12="TCEA 4% - DÉBITO AUTOMÁTICO","-",H$17*(IF($C$13="COMPLETO",IF($B28="HIJO/A",VLOOKUP($C28,'Cambios data'!$AV:$BC,MATCH(H$20,'Cambios data'!$AV$1:$BC$1,0),0),VLOOKUP($C28,'Cambios data'!$AN:$AU,MATCH(H$20,'Cambios data'!$AN$1:$AU$1,0),0))*1.18*1.03/VLOOKUP(CONCATENATE($C$11," ",$C$12),'Cambios data'!$A$40:$B$51,2,0),IF($C$13&lt;&gt;"COMPLETO",IF($B28="HIJO/A",VLOOKUP($C28,'Cambios data'!$AV:$BC,MATCH(H$20,'Cambios data'!$AV$1:$BC$1,0),0),VLOOKUP($C28,'Cambios data'!$AN:$AU,MATCH(H$20,'Cambios data'!$AN$1:$AU$1,0),0))*1.18*1.03/VLOOKUP(CONCATENATE($C$11," ",$C$12),'Cambios data'!$A$40:$B$51,2,0)))))),"-")</f>
        <v/>
      </c>
      <c r="I28" s="177" t="str">
        <f>IFERROR(IF($C28="","",IF($C$12="TCEA 4% - DÉBITO AUTOMÁTICO","-",I$17*(IF($C$13="COMPLETO",IF($B28="HIJO/A",VLOOKUP($C28,'Cambios data'!$AV:$BC,MATCH(I$20,'Cambios data'!$AV$1:$BC$1,0),0),VLOOKUP($C28,'Cambios data'!$AN:$AU,MATCH(I$20,'Cambios data'!$AN$1:$AU$1,0),0))*1.18*1.03/VLOOKUP(CONCATENATE($C$11," ",$C$12),'Cambios data'!$A$40:$B$51,2,0),IF($C$13&lt;&gt;"COMPLETO",IF($B28="HIJO/A",VLOOKUP($C28,'Cambios data'!$AV:$BC,MATCH(I$20,'Cambios data'!$AV$1:$BC$1,0),0),VLOOKUP($C28,'Cambios data'!$AN:$AU,MATCH(I$20,'Cambios data'!$AN$1:$AU$1,0),0))*1.18*1.03/VLOOKUP(CONCATENATE($C$11," ",$C$12),'Cambios data'!$A$40:$B$51,2,0)))))),"-")</f>
        <v/>
      </c>
      <c r="J28" s="177" t="str">
        <f>IFERROR(IF($C28="","",IF($C$12="TCEA 4% - DÉBITO AUTOMÁTICO","-",J$17*(IF($C$13="COMPLETO",IF($B28="HIJO/A",VLOOKUP($C28,'Cambios data'!$AV:$BC,MATCH(J$20,'Cambios data'!$AV$1:$BC$1,0),0),VLOOKUP($C28,'Cambios data'!$AN:$AU,MATCH(J$20,'Cambios data'!$AN$1:$AU$1,0),0))*1.18*1.03/VLOOKUP(CONCATENATE($C$11," ",$C$12),'Cambios data'!$A$40:$B$51,2,0),IF($C$13&lt;&gt;"COMPLETO",IF($B28="HIJO/A",VLOOKUP($C28,'Cambios data'!$AV:$BC,MATCH(J$20,'Cambios data'!$AV$1:$BC$1,0),0),VLOOKUP($C28,'Cambios data'!$AN:$AU,MATCH(J$20,'Cambios data'!$AN$1:$AU$1,0),0))*1.18*1.03/VLOOKUP(CONCATENATE($C$11," ",$C$12),'Cambios data'!$A$40:$B$51,2,0)))))),"-")</f>
        <v/>
      </c>
    </row>
    <row r="29" spans="2:11" ht="22.5">
      <c r="B29" s="155" t="s">
        <v>18</v>
      </c>
      <c r="C29" s="144"/>
      <c r="D29" s="177" t="str">
        <f>IFERROR(IF($C29="","",D$17*(IF($C$13="COMPLETO",IF($B29="HIJO/A",VLOOKUP($C29,'Cambios data'!$AV:$BC,MATCH(D$20,'Cambios data'!$AV$1:$BC$1,0),0),VLOOKUP($C29,'Cambios data'!$AN:$AU,MATCH(D$20,'Cambios data'!$AN$1:$AU$1,0),0))*1.18*1.03/VLOOKUP(CONCATENATE($C$11," ",$C$12),'Cambios data'!$A$40:$B$51,2,0),IF($C$13&lt;&gt;"COMPLETO",IF($B29="HIJO/A",VLOOKUP($C29,'Cambios data'!$AV:$BC,MATCH(D$20,'Cambios data'!$AV$1:$BC$1,0),0),VLOOKUP($C29,'Cambios data'!$AN:$AU,MATCH(D$20,'Cambios data'!$AN$1:$AU$1,0),0))*1.18*1.03/VLOOKUP(CONCATENATE($C$11," ",$C$12),'Cambios data'!$A$40:$B$51,2,0))))),"-")</f>
        <v/>
      </c>
      <c r="E29" s="177" t="str">
        <f>IFERROR(IF($C29="","",E$17*(IF($C$13="COMPLETO",IF($B29="HIJO/A",VLOOKUP($C29,'Cambios data'!$AV:$BC,MATCH(E$20,'Cambios data'!$AV$1:$BC$1,0),0),VLOOKUP($C29,'Cambios data'!$AN:$AU,MATCH(E$20,'Cambios data'!$AN$1:$AU$1,0),0))*1.18*1.03/VLOOKUP(CONCATENATE($C$11," ",$C$12),'Cambios data'!$A$40:$B$51,2,0),IF($C$13&lt;&gt;"COMPLETO",IF($B29="HIJO/A",VLOOKUP($C29,'Cambios data'!$AV:$BC,MATCH(E$20,'Cambios data'!$AV$1:$BC$1,0),0),VLOOKUP($C29,'Cambios data'!$AN:$AU,MATCH(E$20,'Cambios data'!$AN$1:$AU$1,0),0))*1.18*1.03/VLOOKUP(CONCATENATE($C$11," ",$C$12),'Cambios data'!$A$40:$B$51,2,0))))),"-")</f>
        <v/>
      </c>
      <c r="F29" s="177" t="str">
        <f>IFERROR(IF($C29="","",F$17*(IF($C$13="COMPLETO",IF($B29="HIJO/A",VLOOKUP($C29,'Cambios data'!$AV:$BC,MATCH(F$20,'Cambios data'!$AV$1:$BC$1,0),0),VLOOKUP($C29,'Cambios data'!$AN:$AU,MATCH(F$20,'Cambios data'!$AN$1:$AU$1,0),0))*1.18*1.03/VLOOKUP(CONCATENATE($C$11," ",$C$12),'Cambios data'!$A$40:$B$51,2,0),IF($C$13&lt;&gt;"COMPLETO",IF($B29="HIJO/A",VLOOKUP($C29,'Cambios data'!$AV:$BC,MATCH(F$20,'Cambios data'!$AV$1:$BC$1,0),0),VLOOKUP($C29,'Cambios data'!$AN:$AU,MATCH(F$20,'Cambios data'!$AN$1:$AU$1,0),0))*1.18*1.03/VLOOKUP(CONCATENATE($C$11," ",$C$12),'Cambios data'!$A$40:$B$51,2,0))))),"-")</f>
        <v/>
      </c>
      <c r="G29" s="177" t="str">
        <f>IFERROR(IF($C29="","",G$17*(IF($C$13="COMPLETO",IF($B29="HIJO/A",VLOOKUP($C29,'Cambios data'!$AV:$BC,MATCH(G$20,'Cambios data'!$AV$1:$BC$1,0),0),VLOOKUP($C29,'Cambios data'!$AN:$AU,MATCH(G$20,'Cambios data'!$AN$1:$AU$1,0),0))*1.18*1.03/VLOOKUP(CONCATENATE($C$11," ",$C$12),'Cambios data'!$A$40:$B$51,2,0),IF($C$13&lt;&gt;"COMPLETO",IF($B29="HIJO/A",VLOOKUP($C29,'Cambios data'!$AV:$BC,MATCH(G$20,'Cambios data'!$AV$1:$BC$1,0),0),VLOOKUP($C29,'Cambios data'!$AN:$AU,MATCH(G$20,'Cambios data'!$AN$1:$AU$1,0),0))*1.18*1.03/VLOOKUP(CONCATENATE($C$11," ",$C$12),'Cambios data'!$A$40:$B$51,2,0))))),"-")</f>
        <v/>
      </c>
      <c r="H29" s="177" t="str">
        <f>IFERROR(IF($C29="","",IF($C$12="TCEA 4% - DÉBITO AUTOMÁTICO","-",H$17*(IF($C$13="COMPLETO",IF($B29="HIJO/A",VLOOKUP($C29,'Cambios data'!$AV:$BC,MATCH(H$20,'Cambios data'!$AV$1:$BC$1,0),0),VLOOKUP($C29,'Cambios data'!$AN:$AU,MATCH(H$20,'Cambios data'!$AN$1:$AU$1,0),0))*1.18*1.03/VLOOKUP(CONCATENATE($C$11," ",$C$12),'Cambios data'!$A$40:$B$51,2,0),IF($C$13&lt;&gt;"COMPLETO",IF($B29="HIJO/A",VLOOKUP($C29,'Cambios data'!$AV:$BC,MATCH(H$20,'Cambios data'!$AV$1:$BC$1,0),0),VLOOKUP($C29,'Cambios data'!$AN:$AU,MATCH(H$20,'Cambios data'!$AN$1:$AU$1,0),0))*1.18*1.03/VLOOKUP(CONCATENATE($C$11," ",$C$12),'Cambios data'!$A$40:$B$51,2,0)))))),"-")</f>
        <v/>
      </c>
      <c r="I29" s="177" t="str">
        <f>IFERROR(IF($C29="","",IF($C$12="TCEA 4% - DÉBITO AUTOMÁTICO","-",I$17*(IF($C$13="COMPLETO",IF($B29="HIJO/A",VLOOKUP($C29,'Cambios data'!$AV:$BC,MATCH(I$20,'Cambios data'!$AV$1:$BC$1,0),0),VLOOKUP($C29,'Cambios data'!$AN:$AU,MATCH(I$20,'Cambios data'!$AN$1:$AU$1,0),0))*1.18*1.03/VLOOKUP(CONCATENATE($C$11," ",$C$12),'Cambios data'!$A$40:$B$51,2,0),IF($C$13&lt;&gt;"COMPLETO",IF($B29="HIJO/A",VLOOKUP($C29,'Cambios data'!$AV:$BC,MATCH(I$20,'Cambios data'!$AV$1:$BC$1,0),0),VLOOKUP($C29,'Cambios data'!$AN:$AU,MATCH(I$20,'Cambios data'!$AN$1:$AU$1,0),0))*1.18*1.03/VLOOKUP(CONCATENATE($C$11," ",$C$12),'Cambios data'!$A$40:$B$51,2,0)))))),"-")</f>
        <v/>
      </c>
      <c r="J29" s="177" t="str">
        <f>IFERROR(IF($C29="","",IF($C$12="TCEA 4% - DÉBITO AUTOMÁTICO","-",J$17*(IF($C$13="COMPLETO",IF($B29="HIJO/A",VLOOKUP($C29,'Cambios data'!$AV:$BC,MATCH(J$20,'Cambios data'!$AV$1:$BC$1,0),0),VLOOKUP($C29,'Cambios data'!$AN:$AU,MATCH(J$20,'Cambios data'!$AN$1:$AU$1,0),0))*1.18*1.03/VLOOKUP(CONCATENATE($C$11," ",$C$12),'Cambios data'!$A$40:$B$51,2,0),IF($C$13&lt;&gt;"COMPLETO",IF($B29="HIJO/A",VLOOKUP($C29,'Cambios data'!$AV:$BC,MATCH(J$20,'Cambios data'!$AV$1:$BC$1,0),0),VLOOKUP($C29,'Cambios data'!$AN:$AU,MATCH(J$20,'Cambios data'!$AN$1:$AU$1,0),0))*1.18*1.03/VLOOKUP(CONCATENATE($C$11," ",$C$12),'Cambios data'!$A$40:$B$51,2,0)))))),"-")</f>
        <v/>
      </c>
    </row>
    <row r="30" spans="2:11" ht="30.65" customHeight="1">
      <c r="B30" s="159"/>
      <c r="C30" s="160" t="s">
        <v>166</v>
      </c>
      <c r="D30" s="161">
        <f t="shared" ref="D30:J30" si="4">SUM(D22:D29)</f>
        <v>0</v>
      </c>
      <c r="E30" s="161">
        <f t="shared" si="4"/>
        <v>0</v>
      </c>
      <c r="F30" s="161">
        <f t="shared" si="4"/>
        <v>0</v>
      </c>
      <c r="G30" s="161">
        <f t="shared" si="4"/>
        <v>0</v>
      </c>
      <c r="H30" s="161">
        <f t="shared" si="4"/>
        <v>0</v>
      </c>
      <c r="I30" s="161">
        <f t="shared" si="4"/>
        <v>0</v>
      </c>
      <c r="J30" s="161">
        <f t="shared" si="4"/>
        <v>0</v>
      </c>
    </row>
    <row r="31" spans="2:11" ht="30.65" customHeight="1">
      <c r="B31" s="159"/>
      <c r="C31" s="163" t="s">
        <v>20</v>
      </c>
      <c r="D31" s="164">
        <f>+IF($C$13&lt;&gt;"COMPLETO",0%,$C$14)</f>
        <v>0</v>
      </c>
      <c r="E31" s="165">
        <f t="shared" ref="E31:J31" si="5">+IF($C$13&lt;&gt;"COMPLETO",0%,$C$14)</f>
        <v>0</v>
      </c>
      <c r="F31" s="164">
        <f t="shared" si="5"/>
        <v>0</v>
      </c>
      <c r="G31" s="165">
        <f t="shared" si="5"/>
        <v>0</v>
      </c>
      <c r="H31" s="164">
        <f t="shared" si="5"/>
        <v>0</v>
      </c>
      <c r="I31" s="165">
        <f t="shared" si="5"/>
        <v>0</v>
      </c>
      <c r="J31" s="164">
        <f t="shared" si="5"/>
        <v>0</v>
      </c>
      <c r="K31" s="166"/>
    </row>
    <row r="32" spans="2:11" ht="30.65" customHeight="1">
      <c r="B32" s="167"/>
      <c r="C32" s="227" t="str">
        <f>+IF(C11="AL CONTADO","TOTAL",C11&amp;" DE")</f>
        <v xml:space="preserve"> DE</v>
      </c>
      <c r="D32" s="226">
        <f>IFERROR(D30*(1-D31),"INGRESAR BIEN DATOS")</f>
        <v>0</v>
      </c>
      <c r="E32" s="226">
        <f t="shared" ref="E32:J32" si="6">IFERROR(E30*(1-E31),"INGRESAR BIEN DATOS")</f>
        <v>0</v>
      </c>
      <c r="F32" s="226">
        <f t="shared" si="6"/>
        <v>0</v>
      </c>
      <c r="G32" s="226">
        <f t="shared" si="6"/>
        <v>0</v>
      </c>
      <c r="H32" s="226">
        <f t="shared" si="6"/>
        <v>0</v>
      </c>
      <c r="I32" s="226">
        <f t="shared" si="6"/>
        <v>0</v>
      </c>
      <c r="J32" s="226">
        <f t="shared" si="6"/>
        <v>0</v>
      </c>
    </row>
    <row r="33" spans="2:10" ht="14.5" customHeight="1">
      <c r="B33" s="168"/>
      <c r="C33" s="227"/>
      <c r="D33" s="226"/>
      <c r="E33" s="226"/>
      <c r="F33" s="226"/>
      <c r="G33" s="226"/>
      <c r="H33" s="226"/>
      <c r="I33" s="226"/>
      <c r="J33" s="226"/>
    </row>
    <row r="34" spans="2:10" ht="18">
      <c r="B34" s="168"/>
      <c r="C34" s="168"/>
      <c r="D34" s="169" t="s">
        <v>86</v>
      </c>
      <c r="E34" s="169" t="s">
        <v>87</v>
      </c>
      <c r="F34" s="169" t="s">
        <v>88</v>
      </c>
      <c r="G34" s="169" t="s">
        <v>88</v>
      </c>
      <c r="H34" s="169" t="s">
        <v>88</v>
      </c>
      <c r="I34" s="169" t="s">
        <v>89</v>
      </c>
      <c r="J34" s="169" t="s">
        <v>89</v>
      </c>
    </row>
    <row r="35" spans="2:10">
      <c r="B35" s="168"/>
      <c r="C35" s="168"/>
      <c r="D35" s="263"/>
      <c r="E35" s="263"/>
      <c r="F35" s="263"/>
      <c r="G35" s="263"/>
      <c r="H35" s="263"/>
      <c r="I35" s="263"/>
      <c r="J35" s="263"/>
    </row>
    <row r="36" spans="2:10" ht="28" customHeight="1">
      <c r="B36" s="168"/>
    </row>
    <row r="37" spans="2:10" s="263" customFormat="1" ht="28" customHeight="1"/>
    <row r="38" spans="2:10">
      <c r="B38" s="168"/>
    </row>
    <row r="39" spans="2:10" ht="15" thickBot="1">
      <c r="B39" s="168"/>
    </row>
    <row r="40" spans="2:10" ht="47.5" customHeight="1" thickBot="1">
      <c r="B40" s="220" t="s">
        <v>186</v>
      </c>
      <c r="C40" s="221"/>
      <c r="D40" s="221"/>
      <c r="E40" s="221"/>
      <c r="F40" s="221"/>
      <c r="G40" s="221"/>
      <c r="H40" s="221"/>
      <c r="I40" s="221"/>
      <c r="J40" s="222"/>
    </row>
    <row r="41" spans="2:10" ht="19" customHeight="1">
      <c r="B41" s="168"/>
      <c r="C41" s="168"/>
    </row>
    <row r="42" spans="2:10" ht="33.5" customHeight="1">
      <c r="B42" s="168"/>
      <c r="C42" s="168"/>
      <c r="D42" s="202" t="s">
        <v>73</v>
      </c>
      <c r="E42" s="203" t="s">
        <v>5</v>
      </c>
      <c r="F42" s="203" t="s">
        <v>7</v>
      </c>
      <c r="G42" s="203" t="s">
        <v>9</v>
      </c>
      <c r="H42" s="203" t="s">
        <v>56</v>
      </c>
      <c r="I42" s="203" t="s">
        <v>57</v>
      </c>
      <c r="J42" s="203" t="s">
        <v>58</v>
      </c>
    </row>
    <row r="43" spans="2:10" ht="18">
      <c r="B43" s="223" t="s">
        <v>118</v>
      </c>
      <c r="C43" s="223"/>
      <c r="D43" s="170" t="s">
        <v>98</v>
      </c>
      <c r="E43" s="170" t="s">
        <v>99</v>
      </c>
      <c r="F43" s="170" t="s">
        <v>100</v>
      </c>
      <c r="G43" s="170" t="s">
        <v>101</v>
      </c>
      <c r="H43" s="170" t="s">
        <v>108</v>
      </c>
      <c r="I43" s="170" t="s">
        <v>108</v>
      </c>
      <c r="J43" s="170" t="s">
        <v>109</v>
      </c>
    </row>
    <row r="44" spans="2:10" ht="18">
      <c r="B44" s="224" t="s">
        <v>110</v>
      </c>
      <c r="C44" s="225"/>
      <c r="D44" s="170" t="s">
        <v>194</v>
      </c>
      <c r="E44" s="170" t="s">
        <v>194</v>
      </c>
      <c r="F44" s="170" t="s">
        <v>194</v>
      </c>
      <c r="G44" s="170" t="s">
        <v>194</v>
      </c>
      <c r="H44" s="208" t="s">
        <v>192</v>
      </c>
      <c r="I44" s="208" t="s">
        <v>192</v>
      </c>
      <c r="J44" s="208" t="s">
        <v>192</v>
      </c>
    </row>
    <row r="45" spans="2:10" ht="18">
      <c r="B45" s="171" t="s">
        <v>120</v>
      </c>
      <c r="C45" s="172"/>
      <c r="D45" s="170" t="s">
        <v>193</v>
      </c>
      <c r="E45" s="170" t="s">
        <v>193</v>
      </c>
      <c r="F45" s="170" t="s">
        <v>193</v>
      </c>
      <c r="G45" s="170" t="s">
        <v>193</v>
      </c>
      <c r="H45" s="170" t="s">
        <v>195</v>
      </c>
      <c r="I45" s="170" t="s">
        <v>195</v>
      </c>
      <c r="J45" s="170" t="s">
        <v>193</v>
      </c>
    </row>
    <row r="46" spans="2:10" ht="24" customHeight="1">
      <c r="B46" s="223" t="s">
        <v>189</v>
      </c>
      <c r="C46" s="223"/>
      <c r="D46" s="173">
        <v>8</v>
      </c>
      <c r="E46" s="173">
        <v>8</v>
      </c>
      <c r="F46" s="173">
        <v>8</v>
      </c>
      <c r="G46" s="174">
        <v>4</v>
      </c>
      <c r="H46" s="173">
        <v>4</v>
      </c>
      <c r="I46" s="173">
        <v>3</v>
      </c>
      <c r="J46" s="173">
        <v>3</v>
      </c>
    </row>
    <row r="47" spans="2:10" ht="18">
      <c r="B47" s="223" t="s">
        <v>94</v>
      </c>
      <c r="C47" s="223"/>
      <c r="D47" s="170" t="s">
        <v>102</v>
      </c>
      <c r="E47" s="170" t="s">
        <v>102</v>
      </c>
      <c r="F47" s="170" t="s">
        <v>196</v>
      </c>
      <c r="G47" s="170" t="s">
        <v>196</v>
      </c>
      <c r="H47" s="170" t="s">
        <v>196</v>
      </c>
      <c r="I47" s="170" t="s">
        <v>196</v>
      </c>
      <c r="J47" s="170" t="s">
        <v>196</v>
      </c>
    </row>
    <row r="48" spans="2:10" ht="41.5" customHeight="1">
      <c r="B48" s="223" t="s">
        <v>190</v>
      </c>
      <c r="C48" s="223"/>
      <c r="D48" s="170" t="s">
        <v>161</v>
      </c>
      <c r="E48" s="170" t="s">
        <v>107</v>
      </c>
      <c r="F48" s="170" t="s">
        <v>161</v>
      </c>
      <c r="G48" s="170" t="s">
        <v>161</v>
      </c>
      <c r="H48" s="170" t="s">
        <v>161</v>
      </c>
      <c r="I48" s="170" t="s">
        <v>161</v>
      </c>
      <c r="J48" s="170" t="s">
        <v>161</v>
      </c>
    </row>
    <row r="49" spans="2:10" ht="18">
      <c r="B49" s="223" t="s">
        <v>96</v>
      </c>
      <c r="C49" s="223"/>
      <c r="D49" s="170" t="s">
        <v>161</v>
      </c>
      <c r="E49" s="170" t="s">
        <v>103</v>
      </c>
      <c r="F49" s="170" t="s">
        <v>103</v>
      </c>
      <c r="G49" s="170" t="s">
        <v>103</v>
      </c>
      <c r="H49" s="170" t="s">
        <v>103</v>
      </c>
      <c r="I49" s="170" t="s">
        <v>103</v>
      </c>
      <c r="J49" s="170" t="s">
        <v>103</v>
      </c>
    </row>
    <row r="50" spans="2:10" ht="47" customHeight="1">
      <c r="B50" s="223" t="s">
        <v>124</v>
      </c>
      <c r="C50" s="223"/>
      <c r="D50" s="175" t="s">
        <v>129</v>
      </c>
      <c r="E50" s="175" t="s">
        <v>129</v>
      </c>
      <c r="F50" s="175" t="s">
        <v>129</v>
      </c>
      <c r="G50" s="175" t="s">
        <v>129</v>
      </c>
      <c r="H50" s="170" t="s">
        <v>125</v>
      </c>
      <c r="I50" s="170" t="s">
        <v>125</v>
      </c>
      <c r="J50" s="175" t="s">
        <v>130</v>
      </c>
    </row>
    <row r="51" spans="2:10" ht="70.5" customHeight="1">
      <c r="B51" s="223" t="s">
        <v>97</v>
      </c>
      <c r="C51" s="223"/>
      <c r="D51" s="170" t="s">
        <v>161</v>
      </c>
      <c r="E51" s="170" t="s">
        <v>161</v>
      </c>
      <c r="F51" s="170" t="s">
        <v>161</v>
      </c>
      <c r="G51" s="170" t="s">
        <v>161</v>
      </c>
      <c r="H51" s="170" t="s">
        <v>113</v>
      </c>
      <c r="I51" s="170" t="s">
        <v>113</v>
      </c>
      <c r="J51" s="170" t="s">
        <v>113</v>
      </c>
    </row>
    <row r="52" spans="2:10" ht="76.75" customHeight="1">
      <c r="B52" s="223" t="s">
        <v>119</v>
      </c>
      <c r="C52" s="223"/>
      <c r="D52" s="175" t="s">
        <v>197</v>
      </c>
      <c r="E52" s="175" t="s">
        <v>198</v>
      </c>
      <c r="F52" s="175" t="s">
        <v>199</v>
      </c>
      <c r="G52" s="175" t="s">
        <v>113</v>
      </c>
      <c r="H52" s="170" t="s">
        <v>113</v>
      </c>
      <c r="I52" s="170" t="s">
        <v>113</v>
      </c>
      <c r="J52" s="170" t="s">
        <v>113</v>
      </c>
    </row>
    <row r="53" spans="2:10" ht="24" customHeight="1">
      <c r="B53" s="223" t="s">
        <v>126</v>
      </c>
      <c r="C53" s="223"/>
      <c r="D53" s="170" t="s">
        <v>161</v>
      </c>
      <c r="E53" s="170" t="s">
        <v>161</v>
      </c>
      <c r="F53" s="170" t="s">
        <v>161</v>
      </c>
      <c r="G53" s="170" t="s">
        <v>161</v>
      </c>
      <c r="H53" s="170" t="s">
        <v>200</v>
      </c>
      <c r="I53" s="170" t="s">
        <v>200</v>
      </c>
      <c r="J53" s="170" t="s">
        <v>113</v>
      </c>
    </row>
    <row r="54" spans="2:10" ht="28">
      <c r="B54" s="223" t="s">
        <v>128</v>
      </c>
      <c r="C54" s="223"/>
      <c r="D54" s="170" t="s">
        <v>161</v>
      </c>
      <c r="E54" s="170" t="s">
        <v>161</v>
      </c>
      <c r="F54" s="170" t="s">
        <v>161</v>
      </c>
      <c r="G54" s="170" t="s">
        <v>161</v>
      </c>
      <c r="H54" s="170" t="s">
        <v>131</v>
      </c>
      <c r="I54" s="170" t="s">
        <v>132</v>
      </c>
      <c r="J54" s="175" t="s">
        <v>133</v>
      </c>
    </row>
    <row r="55" spans="2:10" ht="18">
      <c r="B55" s="223" t="s">
        <v>134</v>
      </c>
      <c r="C55" s="223"/>
      <c r="D55" s="170" t="s">
        <v>196</v>
      </c>
      <c r="E55" s="170" t="s">
        <v>196</v>
      </c>
      <c r="F55" s="170" t="s">
        <v>113</v>
      </c>
      <c r="G55" s="170" t="s">
        <v>113</v>
      </c>
      <c r="H55" s="170" t="s">
        <v>113</v>
      </c>
      <c r="I55" s="170" t="s">
        <v>113</v>
      </c>
      <c r="J55" s="175" t="s">
        <v>113</v>
      </c>
    </row>
  </sheetData>
  <sheetProtection algorithmName="SHA-512" hashValue="Je9gxB/FDLybMYj3CUxoTCFOi7f2Xk3YrWptn35f3JreMXL2IuR/cdeRt6N7l5GSWecv1OWaG1X7j2dJuYT2kw==" saltValue="FEgcToY99RiX/EafnMlQzg==" spinCount="100000" sheet="1" objects="1" scenarios="1"/>
  <protectedRanges>
    <protectedRange sqref="B22:C29" name="Rango2"/>
    <protectedRange sqref="B18:C18 G19 B11:C14" name="Rango1"/>
  </protectedRanges>
  <dataConsolidate/>
  <mergeCells count="31">
    <mergeCell ref="B20:B21"/>
    <mergeCell ref="I17:I18"/>
    <mergeCell ref="J17:J18"/>
    <mergeCell ref="D19:J19"/>
    <mergeCell ref="D17:D18"/>
    <mergeCell ref="E17:E18"/>
    <mergeCell ref="F17:F18"/>
    <mergeCell ref="G17:G18"/>
    <mergeCell ref="H17:H18"/>
    <mergeCell ref="E32:E33"/>
    <mergeCell ref="F32:F33"/>
    <mergeCell ref="G32:G33"/>
    <mergeCell ref="H32:H33"/>
    <mergeCell ref="C20:C21"/>
    <mergeCell ref="D32:D33"/>
    <mergeCell ref="B40:J40"/>
    <mergeCell ref="B54:C54"/>
    <mergeCell ref="B55:C55"/>
    <mergeCell ref="B44:C44"/>
    <mergeCell ref="I32:I33"/>
    <mergeCell ref="J32:J33"/>
    <mergeCell ref="C32:C33"/>
    <mergeCell ref="B51:C51"/>
    <mergeCell ref="B52:C52"/>
    <mergeCell ref="B53:C53"/>
    <mergeCell ref="B46:C46"/>
    <mergeCell ref="B43:C43"/>
    <mergeCell ref="B47:C47"/>
    <mergeCell ref="B48:C48"/>
    <mergeCell ref="B49:C49"/>
    <mergeCell ref="B50:C50"/>
  </mergeCells>
  <dataValidations count="1">
    <dataValidation type="list" allowBlank="1" showInputMessage="1" showErrorMessage="1" sqref="C12" xr:uid="{BBBDBE96-68A3-400C-990D-80A90CB9AEDD}">
      <formula1>IF($C$11="AL CONTADO",NO_APLICAN,IF($C$11="4 CUOTAS",SIN_4,IF(OR($C$11="6 CUOTAS",$C$11="10 CUOTAS",$C$11="12 CUOTAS"),EN_CUOTAS)))</formula1>
    </dataValidation>
  </dataValidations>
  <pageMargins left="0.70866141732283472" right="0.70866141732283472" top="0.74803149606299213" bottom="0.74803149606299213" header="0.31496062992125984" footer="0.31496062992125984"/>
  <pageSetup paperSize="9" scale="43" fitToHeight="0" orientation="landscape" r:id="rId1"/>
  <headerFooter>
    <oddHeader>&amp;C
&amp;G</oddHeader>
  </headerFooter>
  <cellWatches>
    <cellWatch r="D22"/>
  </cellWatches>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1A25F09A-8916-4534-B7AB-7E6F9E6EA7B0}">
          <x14:formula1>
            <xm:f>'Cambios data'!$A$13:$A$16</xm:f>
          </x14:formula1>
          <xm:sqref>C13</xm:sqref>
        </x14:dataValidation>
        <x14:dataValidation type="list" allowBlank="1" showInputMessage="1" showErrorMessage="1" xr:uid="{A152E38B-3452-4614-95F5-085C547DDD35}">
          <x14:formula1>
            <xm:f>'Cambios data'!$A$27:$A$29</xm:f>
          </x14:formula1>
          <xm:sqref>B22:B29</xm:sqref>
        </x14:dataValidation>
        <x14:dataValidation type="list" allowBlank="1" showInputMessage="1" showErrorMessage="1" xr:uid="{E23FEEE6-6252-4FEF-AD1B-351F75918196}">
          <x14:formula1>
            <xm:f>'Cambios data'!$A$68:$A$72</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9830B-84D4-4DAF-BA3F-2870270577E4}">
  <sheetPr codeName="Hoja2">
    <pageSetUpPr fitToPage="1"/>
  </sheetPr>
  <dimension ref="B1:J62"/>
  <sheetViews>
    <sheetView showGridLines="0" topLeftCell="A4" zoomScale="80" zoomScaleNormal="80" zoomScaleSheetLayoutView="21" zoomScalePageLayoutView="54" workbookViewId="0">
      <selection activeCell="C15" sqref="C15"/>
    </sheetView>
  </sheetViews>
  <sheetFormatPr baseColWidth="10" defaultColWidth="11.453125" defaultRowHeight="14.5"/>
  <cols>
    <col min="1" max="1" width="2.1796875" style="162" customWidth="1"/>
    <col min="2" max="2" width="34.81640625" style="162" bestFit="1" customWidth="1"/>
    <col min="3" max="3" width="44.1796875" style="162" bestFit="1" customWidth="1"/>
    <col min="4" max="5" width="63.6328125" style="162" customWidth="1"/>
    <col min="6" max="10" width="31.6328125" style="162" customWidth="1"/>
    <col min="11" max="16384" width="11.453125" style="162"/>
  </cols>
  <sheetData>
    <row r="1" spans="2:10" ht="0.5" customHeight="1"/>
    <row r="10" spans="2:10" ht="15" thickBot="1">
      <c r="E10" s="192"/>
    </row>
    <row r="11" spans="2:10" ht="20" customHeight="1" thickBot="1">
      <c r="B11" s="198" t="s">
        <v>137</v>
      </c>
      <c r="C11" s="111"/>
      <c r="D11" s="195" t="str">
        <f>+IFERROR(IF(OR(C11="AL CONTADO",C11="4 CUOTAS",C11="6 CUOTAS SIN INTERESES",C11="10 CUOTAS SIN INTERESES",C11="12 CUOTAS SIN INTERESES"),"","            Afiliaciones al DA aplican intereses de 12%, cupones aplican intereses de 17.5%.")," ")</f>
        <v xml:space="preserve">            Afiliaciones al DA aplican intereses de 12%, cupones aplican intereses de 17.5%.</v>
      </c>
      <c r="E11" s="192"/>
    </row>
    <row r="12" spans="2:10" ht="20" customHeight="1" thickBot="1">
      <c r="B12" s="198" t="s">
        <v>138</v>
      </c>
      <c r="C12" s="111"/>
      <c r="D12" s="206" t="s">
        <v>191</v>
      </c>
    </row>
    <row r="13" spans="2:10" ht="20" customHeight="1" thickBot="1">
      <c r="B13" s="198" t="s">
        <v>59</v>
      </c>
      <c r="C13" s="113"/>
      <c r="D13" s="204" t="s">
        <v>201</v>
      </c>
      <c r="E13" s="196"/>
      <c r="F13" s="192"/>
      <c r="G13" s="197"/>
    </row>
    <row r="14" spans="2:10" ht="20" customHeight="1">
      <c r="D14" s="204" t="s">
        <v>187</v>
      </c>
      <c r="E14" s="192"/>
      <c r="F14" s="192"/>
    </row>
    <row r="15" spans="2:10" ht="18" customHeight="1">
      <c r="D15" s="178"/>
      <c r="E15" s="192"/>
    </row>
    <row r="16" spans="2:10" ht="18" customHeight="1">
      <c r="D16" s="236"/>
      <c r="E16" s="192"/>
      <c r="F16" s="192"/>
      <c r="G16" s="236"/>
      <c r="H16" s="236"/>
      <c r="I16" s="236"/>
      <c r="J16" s="236"/>
    </row>
    <row r="17" spans="2:10" ht="18.5" customHeight="1">
      <c r="B17" s="193"/>
      <c r="C17" s="194"/>
      <c r="D17" s="236"/>
      <c r="E17" s="192"/>
      <c r="F17" s="192"/>
      <c r="G17" s="236"/>
      <c r="H17" s="236"/>
      <c r="I17" s="236"/>
      <c r="J17" s="236"/>
    </row>
    <row r="18" spans="2:10" ht="20">
      <c r="B18" s="168"/>
      <c r="C18" s="168"/>
      <c r="D18" s="231" t="s">
        <v>51</v>
      </c>
      <c r="E18" s="233"/>
    </row>
    <row r="19" spans="2:10" s="183" customFormat="1" ht="32.25" customHeight="1">
      <c r="B19" s="237" t="s">
        <v>11</v>
      </c>
      <c r="C19" s="237" t="s">
        <v>13</v>
      </c>
      <c r="D19" s="202" t="s">
        <v>75</v>
      </c>
      <c r="E19" s="202" t="s">
        <v>76</v>
      </c>
      <c r="F19" s="162"/>
      <c r="G19" s="162"/>
      <c r="H19" s="162"/>
      <c r="I19" s="162"/>
      <c r="J19" s="162"/>
    </row>
    <row r="20" spans="2:10" ht="18">
      <c r="B20" s="237"/>
      <c r="C20" s="237"/>
      <c r="D20" s="184" t="s">
        <v>93</v>
      </c>
      <c r="E20" s="184" t="s">
        <v>93</v>
      </c>
    </row>
    <row r="21" spans="2:10" ht="19">
      <c r="B21" s="156" t="s">
        <v>16</v>
      </c>
      <c r="C21" s="150"/>
      <c r="D21" s="176" t="str">
        <f>IFERROR(IF($C21="","",VLOOKUP($C21,'Cambios data'!$BG:$BI,MATCH(D$19,'Cambios data'!$BG$1:$BI$1,0),0)*1.18*1.03/VLOOKUP(CONCATENATE($C$11," ",$C$12),'Cambios data'!$A$56:$B$64,2,0)),"-")</f>
        <v/>
      </c>
      <c r="E21" s="176" t="str">
        <f>IFERROR(IF($C21="","",VLOOKUP($C21,'Cambios data'!$BG:$BI,MATCH(E$19,'Cambios data'!$BG$1:$BI$1,0),0)*1.18*1.03/VLOOKUP(CONCATENATE($C$11," ",$C$12),'Cambios data'!$A$56:$B$64,2,0)),"-")</f>
        <v/>
      </c>
    </row>
    <row r="22" spans="2:10" ht="19">
      <c r="B22" s="157" t="s">
        <v>17</v>
      </c>
      <c r="C22" s="151"/>
      <c r="D22" s="177" t="str">
        <f>IFERROR(IF($C22="","",VLOOKUP($C22,'Cambios data'!$BG:$BI,MATCH(D$19,'Cambios data'!$BG$1:$BI$1,0),0)*1.18*1.03/VLOOKUP(CONCATENATE($C$11," ",$C$12),'Cambios data'!$A$56:$B$64,2,0)),"-")</f>
        <v/>
      </c>
      <c r="E22" s="177" t="str">
        <f>IFERROR(IF($C22="","",VLOOKUP($C22,'Cambios data'!$BG:$BI,MATCH(E$19,'Cambios data'!$BG$1:$BI$1,0),0)*1.18*1.03/VLOOKUP(CONCATENATE($C$11," ",$C$12),'Cambios data'!$A$56:$B$64,2,0)),"-")</f>
        <v/>
      </c>
    </row>
    <row r="23" spans="2:10" ht="19">
      <c r="B23" s="157" t="s">
        <v>18</v>
      </c>
      <c r="C23" s="151"/>
      <c r="D23" s="177" t="str">
        <f>IFERROR(IF($C23="","",VLOOKUP($C23,'Cambios data'!$BG:$BI,MATCH(D$19,'Cambios data'!$BG$1:$BI$1,0),0)*1.18*1.03/VLOOKUP(CONCATENATE($C$11," ",$C$12),'Cambios data'!$A$56:$B$64,2,0)),"-")</f>
        <v/>
      </c>
      <c r="E23" s="177" t="str">
        <f>IFERROR(IF($C23="","",VLOOKUP($C23,'Cambios data'!$BG:$BI,MATCH(E$19,'Cambios data'!$BG$1:$BI$1,0),0)*1.18*1.03/VLOOKUP(CONCATENATE($C$11," ",$C$12),'Cambios data'!$A$56:$B$64,2,0)),"-")</f>
        <v/>
      </c>
    </row>
    <row r="24" spans="2:10" ht="19">
      <c r="B24" s="157" t="s">
        <v>18</v>
      </c>
      <c r="C24" s="151"/>
      <c r="D24" s="177" t="str">
        <f>IFERROR(IF($C24="","",VLOOKUP($C24,'Cambios data'!$BG:$BI,MATCH(D$19,'Cambios data'!$BG$1:$BI$1,0),0)*1.18*1.03/VLOOKUP(CONCATENATE($C$11," ",$C$12),'Cambios data'!$A$56:$B$64,2,0)),"-")</f>
        <v/>
      </c>
      <c r="E24" s="177" t="str">
        <f>IFERROR(IF($C24="","",VLOOKUP($C24,'Cambios data'!$BG:$BI,MATCH(E$19,'Cambios data'!$BG$1:$BI$1,0),0)*1.18*1.03/VLOOKUP(CONCATENATE($C$11," ",$C$12),'Cambios data'!$A$56:$B$64,2,0)),"-")</f>
        <v/>
      </c>
    </row>
    <row r="25" spans="2:10" ht="19">
      <c r="B25" s="157" t="s">
        <v>18</v>
      </c>
      <c r="C25" s="151"/>
      <c r="D25" s="177" t="str">
        <f>IFERROR(IF($C25="","",VLOOKUP($C25,'Cambios data'!$BG:$BI,MATCH(D$19,'Cambios data'!$BG$1:$BI$1,0),0)*1.18*1.03/VLOOKUP(CONCATENATE($C$11," ",$C$12),'Cambios data'!$A$56:$B$64,2,0)),"-")</f>
        <v/>
      </c>
      <c r="E25" s="177" t="str">
        <f>IFERROR(IF($C25="","",VLOOKUP($C25,'Cambios data'!$BG:$BI,MATCH(E$19,'Cambios data'!$BG$1:$BI$1,0),0)*1.18*1.03/VLOOKUP(CONCATENATE($C$11," ",$C$12),'Cambios data'!$A$56:$B$64,2,0)),"-")</f>
        <v/>
      </c>
    </row>
    <row r="26" spans="2:10" ht="19">
      <c r="B26" s="157" t="s">
        <v>18</v>
      </c>
      <c r="C26" s="151"/>
      <c r="D26" s="177" t="str">
        <f>IFERROR(IF($C26="","",VLOOKUP($C26,'Cambios data'!$BG:$BI,MATCH(D$19,'Cambios data'!$BG$1:$BI$1,0),0)*1.18*1.03/VLOOKUP(CONCATENATE($C$11," ",$C$12),'Cambios data'!$A$56:$B$64,2,0)),"-")</f>
        <v/>
      </c>
      <c r="E26" s="177" t="str">
        <f>IFERROR(IF($C26="","",VLOOKUP($C26,'Cambios data'!$BG:$BI,MATCH(E$19,'Cambios data'!$BG$1:$BI$1,0),0)*1.18*1.03/VLOOKUP(CONCATENATE($C$11," ",$C$12),'Cambios data'!$A$56:$B$64,2,0)),"-")</f>
        <v/>
      </c>
    </row>
    <row r="27" spans="2:10" ht="19">
      <c r="B27" s="158" t="s">
        <v>18</v>
      </c>
      <c r="C27" s="152"/>
      <c r="D27" s="177" t="str">
        <f>IFERROR(IF($C27="","",VLOOKUP($C27,'Cambios data'!$BG:$BI,MATCH(D$19,'Cambios data'!$BG$1:$BI$1,0),0)*1.18*1.03/VLOOKUP(CONCATENATE($C$11," ",$C$12),'Cambios data'!$A$56:$B$64,2,0)),"-")</f>
        <v/>
      </c>
      <c r="E27" s="177" t="str">
        <f>IFERROR(IF($C27="","",VLOOKUP($C27,'Cambios data'!$BG:$BI,MATCH(E$19,'Cambios data'!$BG$1:$BI$1,0),0)*1.18*1.03/VLOOKUP(CONCATENATE($C$11," ",$C$12),'Cambios data'!$A$56:$B$64,2,0)),"-")</f>
        <v/>
      </c>
    </row>
    <row r="28" spans="2:10" ht="20" customHeight="1">
      <c r="B28" s="159"/>
      <c r="C28" s="160" t="s">
        <v>136</v>
      </c>
      <c r="D28" s="187">
        <f t="shared" ref="D28:E28" si="0">SUM(D21:D27)</f>
        <v>0</v>
      </c>
      <c r="E28" s="187">
        <f t="shared" si="0"/>
        <v>0</v>
      </c>
    </row>
    <row r="29" spans="2:10" ht="20" customHeight="1">
      <c r="B29" s="159"/>
      <c r="C29" s="163" t="s">
        <v>20</v>
      </c>
      <c r="D29" s="188">
        <f>+$C$13</f>
        <v>0</v>
      </c>
      <c r="E29" s="189">
        <f>+$C$13</f>
        <v>0</v>
      </c>
    </row>
    <row r="30" spans="2:10" ht="20" customHeight="1">
      <c r="B30" s="167"/>
      <c r="C30" s="234" t="str">
        <f>+IF(C11="AL CONTADO","TOTAL",C11&amp;" DE")</f>
        <v xml:space="preserve"> DE</v>
      </c>
      <c r="D30" s="235">
        <f>IFERROR(D28*(1-D29),"INGRESAR BIEN DATOS")</f>
        <v>0</v>
      </c>
      <c r="E30" s="235">
        <f>IFERROR(E28*(1-E29),"INGRESAR BIEN DATOS")</f>
        <v>0</v>
      </c>
    </row>
    <row r="31" spans="2:10" ht="14.5" customHeight="1">
      <c r="B31" s="168"/>
      <c r="C31" s="234"/>
      <c r="D31" s="235"/>
      <c r="E31" s="235"/>
    </row>
    <row r="32" spans="2:10" ht="18">
      <c r="B32" s="168"/>
      <c r="C32" s="168"/>
      <c r="D32" s="169" t="s">
        <v>85</v>
      </c>
      <c r="E32" s="169" t="s">
        <v>85</v>
      </c>
    </row>
    <row r="33" spans="2:7" ht="18">
      <c r="B33" s="168"/>
      <c r="C33" s="168"/>
      <c r="D33" s="207"/>
      <c r="E33" s="207"/>
    </row>
    <row r="34" spans="2:7">
      <c r="B34" s="168"/>
      <c r="C34" s="168"/>
      <c r="D34"/>
      <c r="E34"/>
    </row>
    <row r="35" spans="2:7" ht="18" customHeight="1">
      <c r="B35" s="168"/>
      <c r="C35" s="168"/>
    </row>
    <row r="36" spans="2:7" ht="18" customHeight="1">
      <c r="B36" s="168"/>
      <c r="C36" s="168"/>
    </row>
    <row r="37" spans="2:7">
      <c r="B37" s="168"/>
      <c r="C37" s="168"/>
      <c r="D37" s="168"/>
      <c r="E37" s="168"/>
      <c r="F37" s="190"/>
      <c r="G37" s="190"/>
    </row>
    <row r="38" spans="2:7" ht="15" thickBot="1">
      <c r="B38" s="168"/>
      <c r="C38" s="168"/>
      <c r="D38" s="168"/>
      <c r="E38" s="168"/>
    </row>
    <row r="39" spans="2:7" ht="14.5" customHeight="1">
      <c r="B39" s="238" t="s">
        <v>186</v>
      </c>
      <c r="C39" s="239"/>
      <c r="D39" s="239"/>
      <c r="E39" s="240"/>
    </row>
    <row r="40" spans="2:7" ht="14.5" customHeight="1" thickBot="1">
      <c r="B40" s="241"/>
      <c r="C40" s="242"/>
      <c r="D40" s="242"/>
      <c r="E40" s="243"/>
    </row>
    <row r="41" spans="2:7" ht="20" customHeight="1"/>
    <row r="42" spans="2:7" ht="32.25" customHeight="1">
      <c r="D42" s="202" t="s">
        <v>75</v>
      </c>
      <c r="E42" s="202" t="s">
        <v>76</v>
      </c>
    </row>
    <row r="43" spans="2:7" ht="18" customHeight="1">
      <c r="B43" s="224" t="s">
        <v>118</v>
      </c>
      <c r="C43" s="225"/>
      <c r="D43" s="170" t="s">
        <v>143</v>
      </c>
      <c r="E43" s="170" t="s">
        <v>144</v>
      </c>
    </row>
    <row r="44" spans="2:7" ht="18">
      <c r="B44" s="224" t="s">
        <v>110</v>
      </c>
      <c r="C44" s="225"/>
      <c r="D44" s="170" t="s">
        <v>192</v>
      </c>
      <c r="E44" s="170" t="s">
        <v>192</v>
      </c>
    </row>
    <row r="45" spans="2:7" ht="18">
      <c r="B45" s="224" t="s">
        <v>145</v>
      </c>
      <c r="C45" s="225"/>
      <c r="D45" s="170" t="s">
        <v>146</v>
      </c>
      <c r="E45" s="170" t="s">
        <v>146</v>
      </c>
    </row>
    <row r="46" spans="2:7" ht="18">
      <c r="B46" s="224" t="s">
        <v>147</v>
      </c>
      <c r="C46" s="225"/>
      <c r="D46" s="170" t="s">
        <v>148</v>
      </c>
      <c r="E46" s="170" t="s">
        <v>148</v>
      </c>
    </row>
    <row r="47" spans="2:7" ht="18">
      <c r="B47" s="224" t="s">
        <v>149</v>
      </c>
      <c r="C47" s="225"/>
      <c r="D47" s="248" t="s">
        <v>150</v>
      </c>
      <c r="E47" s="249"/>
    </row>
    <row r="48" spans="2:7" ht="135.5" customHeight="1">
      <c r="B48" s="224" t="s">
        <v>151</v>
      </c>
      <c r="C48" s="225"/>
      <c r="D48" s="250" t="s">
        <v>152</v>
      </c>
      <c r="E48" s="251"/>
    </row>
    <row r="49" spans="2:5" ht="18">
      <c r="B49" s="244" t="s">
        <v>153</v>
      </c>
      <c r="C49" s="245"/>
      <c r="D49" s="170"/>
      <c r="E49" s="170"/>
    </row>
    <row r="50" spans="2:5" ht="18">
      <c r="B50" s="246" t="s">
        <v>154</v>
      </c>
      <c r="C50" s="247"/>
      <c r="D50" s="191"/>
      <c r="E50" s="191"/>
    </row>
    <row r="51" spans="2:5" ht="33" customHeight="1">
      <c r="B51" s="224" t="s">
        <v>155</v>
      </c>
      <c r="C51" s="225"/>
      <c r="D51" s="170" t="s">
        <v>161</v>
      </c>
      <c r="E51" s="170" t="s">
        <v>161</v>
      </c>
    </row>
    <row r="52" spans="2:5" ht="33" customHeight="1">
      <c r="B52" s="224" t="s">
        <v>156</v>
      </c>
      <c r="C52" s="225"/>
      <c r="D52" s="170" t="s">
        <v>113</v>
      </c>
      <c r="E52" s="170" t="s">
        <v>162</v>
      </c>
    </row>
    <row r="53" spans="2:5" ht="18">
      <c r="B53" s="246" t="s">
        <v>157</v>
      </c>
      <c r="C53" s="247"/>
      <c r="D53" s="191"/>
      <c r="E53" s="191"/>
    </row>
    <row r="54" spans="2:5" ht="33" customHeight="1">
      <c r="B54" s="224" t="s">
        <v>158</v>
      </c>
      <c r="C54" s="225"/>
      <c r="D54" s="170" t="s">
        <v>113</v>
      </c>
      <c r="E54" s="175" t="s">
        <v>163</v>
      </c>
    </row>
    <row r="55" spans="2:5" ht="33" customHeight="1">
      <c r="B55" s="224" t="s">
        <v>159</v>
      </c>
      <c r="C55" s="225"/>
      <c r="D55" s="170" t="s">
        <v>113</v>
      </c>
      <c r="E55" s="175" t="s">
        <v>163</v>
      </c>
    </row>
    <row r="56" spans="2:5" ht="18">
      <c r="B56" s="244" t="s">
        <v>160</v>
      </c>
      <c r="C56" s="245"/>
      <c r="D56" s="170"/>
      <c r="E56" s="170"/>
    </row>
    <row r="57" spans="2:5" ht="18">
      <c r="B57" s="246" t="s">
        <v>154</v>
      </c>
      <c r="C57" s="247"/>
      <c r="D57" s="191"/>
      <c r="E57" s="191"/>
    </row>
    <row r="58" spans="2:5" ht="33" customHeight="1">
      <c r="B58" s="224" t="s">
        <v>155</v>
      </c>
      <c r="C58" s="225"/>
      <c r="D58" s="170" t="s">
        <v>161</v>
      </c>
      <c r="E58" s="170" t="s">
        <v>161</v>
      </c>
    </row>
    <row r="59" spans="2:5" ht="33" customHeight="1">
      <c r="B59" s="224" t="s">
        <v>156</v>
      </c>
      <c r="C59" s="225"/>
      <c r="D59" s="170" t="s">
        <v>162</v>
      </c>
      <c r="E59" s="170" t="s">
        <v>162</v>
      </c>
    </row>
    <row r="60" spans="2:5" ht="18">
      <c r="B60" s="246" t="s">
        <v>157</v>
      </c>
      <c r="C60" s="247"/>
      <c r="D60" s="191"/>
      <c r="E60" s="191"/>
    </row>
    <row r="61" spans="2:5" ht="42" customHeight="1">
      <c r="B61" s="224" t="s">
        <v>158</v>
      </c>
      <c r="C61" s="225"/>
      <c r="D61" s="170"/>
      <c r="E61" s="175" t="s">
        <v>164</v>
      </c>
    </row>
    <row r="62" spans="2:5" ht="42" customHeight="1">
      <c r="B62" s="224" t="s">
        <v>159</v>
      </c>
      <c r="C62" s="225"/>
      <c r="D62" s="170"/>
      <c r="E62" s="175" t="s">
        <v>165</v>
      </c>
    </row>
  </sheetData>
  <sheetProtection algorithmName="SHA-512" hashValue="/b5lPgoCJ/5AHDdnN/iqz2pDK8IPmyfmTkK3lx06WLwJ1K0A/zlyG1a9dbkHsc2Si5HplkIoGtYAsm6yd3eBYg==" saltValue="sBVA9vFXCiNWbz/Aigu0fQ==" spinCount="100000" sheet="1" objects="1" scenarios="1"/>
  <protectedRanges>
    <protectedRange sqref="B21:C27" name="Rango2"/>
    <protectedRange sqref="B17:C17 G14:G15 G18 B11:C13" name="Rango1"/>
  </protectedRanges>
  <mergeCells count="34">
    <mergeCell ref="B39:E40"/>
    <mergeCell ref="B61:C61"/>
    <mergeCell ref="B62:C62"/>
    <mergeCell ref="B56:C56"/>
    <mergeCell ref="B57:C57"/>
    <mergeCell ref="B58:C58"/>
    <mergeCell ref="B59:C59"/>
    <mergeCell ref="B60:C60"/>
    <mergeCell ref="B53:C53"/>
    <mergeCell ref="B54:C54"/>
    <mergeCell ref="B55:C55"/>
    <mergeCell ref="D47:E47"/>
    <mergeCell ref="D48:E48"/>
    <mergeCell ref="B48:C48"/>
    <mergeCell ref="B49:C49"/>
    <mergeCell ref="B50:C50"/>
    <mergeCell ref="B51:C51"/>
    <mergeCell ref="B52:C52"/>
    <mergeCell ref="B43:C43"/>
    <mergeCell ref="B44:C44"/>
    <mergeCell ref="B45:C45"/>
    <mergeCell ref="B46:C46"/>
    <mergeCell ref="B47:C47"/>
    <mergeCell ref="B19:B20"/>
    <mergeCell ref="C19:C20"/>
    <mergeCell ref="D18:E18"/>
    <mergeCell ref="J16:J17"/>
    <mergeCell ref="H16:H17"/>
    <mergeCell ref="I16:I17"/>
    <mergeCell ref="C30:C31"/>
    <mergeCell ref="D30:D31"/>
    <mergeCell ref="E30:E31"/>
    <mergeCell ref="D16:D17"/>
    <mergeCell ref="G16:G17"/>
  </mergeCells>
  <dataValidations count="1">
    <dataValidation type="list" allowBlank="1" showInputMessage="1" showErrorMessage="1" sqref="C12" xr:uid="{BDC325F8-6E8A-4CDE-B500-A65B7B7F28B4}">
      <formula1>IF($C$11="AL CONTADO",NO_APLICAN,IF($C$11="4 CUOTAS",SIN_4,IF(OR($C$11="6 CUOTAS",$C$11="10 CUOTAS",$C$11="12 CUOTAS"),EN_CUOTAS_ONCO)))</formula1>
    </dataValidation>
  </dataValidations>
  <pageMargins left="0.70866141732283472" right="0.70866141732283472" top="0.74803149606299213" bottom="0.74803149606299213" header="0.31496062992125984" footer="0.31496062992125984"/>
  <pageSetup paperSize="9" scale="42" fitToHeight="0" orientation="landscape" r:id="rId1"/>
  <headerFooter>
    <oddHeader>&amp;C
&amp;G</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FE5EB36C-C105-406F-B596-A6F2C33240FF}">
          <x14:formula1>
            <xm:f>'Cambios data'!$A$27:$A$29</xm:f>
          </x14:formula1>
          <xm:sqref>B21:B27</xm:sqref>
        </x14:dataValidation>
        <x14:dataValidation type="list" allowBlank="1" showInputMessage="1" showErrorMessage="1" xr:uid="{3837F788-D07E-445A-8A83-21DED1A35E9A}">
          <x14:formula1>
            <xm:f>'Cambios data'!$A$68:$A$72</xm:f>
          </x14:formula1>
          <xm:sqref>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FE21-44F7-4E82-968A-9B9C055B8043}">
  <sheetPr codeName="Hoja3"/>
  <dimension ref="A1:BI110"/>
  <sheetViews>
    <sheetView showGridLines="0" zoomScale="90" zoomScaleNormal="90" workbookViewId="0">
      <pane ySplit="1" topLeftCell="A2" activePane="bottomLeft" state="frozen"/>
      <selection pane="bottomLeft" activeCell="BH2" sqref="BH2:BI102"/>
    </sheetView>
  </sheetViews>
  <sheetFormatPr baseColWidth="10" defaultColWidth="11.453125" defaultRowHeight="14.5"/>
  <cols>
    <col min="1" max="1" width="39" style="6" bestFit="1" customWidth="1"/>
    <col min="2" max="2" width="26.453125" style="6" bestFit="1" customWidth="1"/>
    <col min="3" max="3" width="28.36328125" style="6" bestFit="1" customWidth="1"/>
    <col min="4" max="4" width="27.81640625" hidden="1" customWidth="1"/>
    <col min="5" max="5" width="11.453125" hidden="1" customWidth="1"/>
    <col min="6" max="6" width="17" hidden="1" customWidth="1"/>
    <col min="7" max="9" width="14.453125" hidden="1" customWidth="1"/>
    <col min="10" max="10" width="11.453125" hidden="1" customWidth="1"/>
    <col min="11" max="14" width="16.81640625" hidden="1" customWidth="1"/>
    <col min="15" max="15" width="25.1796875" hidden="1" customWidth="1"/>
    <col min="16" max="16" width="0" hidden="1" customWidth="1"/>
    <col min="17" max="17" width="17" hidden="1" customWidth="1"/>
    <col min="18" max="18" width="0" hidden="1" customWidth="1"/>
    <col min="19" max="20" width="14.81640625" hidden="1" customWidth="1"/>
    <col min="21" max="21" width="0" hidden="1" customWidth="1"/>
    <col min="22" max="22" width="17" hidden="1" customWidth="1"/>
    <col min="23" max="23" width="0" hidden="1" customWidth="1"/>
    <col min="24" max="26" width="13.81640625" hidden="1" customWidth="1"/>
    <col min="27" max="27" width="27.81640625" hidden="1" customWidth="1"/>
    <col min="28" max="28" width="0" hidden="1" customWidth="1"/>
    <col min="29" max="29" width="17" hidden="1" customWidth="1"/>
    <col min="30" max="32" width="14.453125" hidden="1" customWidth="1"/>
    <col min="33" max="33" width="0" hidden="1" customWidth="1"/>
    <col min="34" max="38" width="16.81640625" hidden="1" customWidth="1"/>
    <col min="39" max="39" width="27.81640625" style="6" customWidth="1"/>
    <col min="40" max="40" width="11.453125" style="6"/>
    <col min="41" max="41" width="17" style="6" customWidth="1"/>
    <col min="42" max="44" width="14.453125" style="6" customWidth="1"/>
    <col min="45" max="45" width="11.453125" style="6"/>
    <col min="46" max="49" width="16.81640625" style="6" customWidth="1"/>
    <col min="50" max="57" width="11.453125" style="6"/>
    <col min="58" max="58" width="43.08984375" style="6" bestFit="1" customWidth="1"/>
    <col min="59" max="59" width="11.453125" style="6"/>
    <col min="60" max="61" width="15.6328125" style="6" customWidth="1"/>
    <col min="62" max="16384" width="11.453125" style="6"/>
  </cols>
  <sheetData>
    <row r="1" spans="1:61" ht="37.5" customHeight="1">
      <c r="A1"/>
      <c r="B1"/>
      <c r="C1"/>
      <c r="AM1" s="39" t="s">
        <v>47</v>
      </c>
      <c r="AN1" s="99" t="s">
        <v>26</v>
      </c>
      <c r="AO1" s="100" t="s">
        <v>73</v>
      </c>
      <c r="AP1" s="100" t="s">
        <v>5</v>
      </c>
      <c r="AQ1" s="100" t="s">
        <v>7</v>
      </c>
      <c r="AR1" s="100" t="s">
        <v>9</v>
      </c>
      <c r="AS1" s="100" t="s">
        <v>56</v>
      </c>
      <c r="AT1" s="100" t="s">
        <v>57</v>
      </c>
      <c r="AU1" s="100" t="s">
        <v>58</v>
      </c>
      <c r="AV1" s="99" t="s">
        <v>27</v>
      </c>
      <c r="AW1" s="100" t="s">
        <v>73</v>
      </c>
      <c r="AX1" s="100" t="s">
        <v>5</v>
      </c>
      <c r="AY1" s="100" t="s">
        <v>7</v>
      </c>
      <c r="AZ1" s="100" t="s">
        <v>9</v>
      </c>
      <c r="BA1" s="100" t="s">
        <v>56</v>
      </c>
      <c r="BB1" s="100" t="s">
        <v>57</v>
      </c>
      <c r="BC1" s="100" t="s">
        <v>58</v>
      </c>
      <c r="BF1" s="109" t="s">
        <v>74</v>
      </c>
      <c r="BG1" s="18" t="s">
        <v>26</v>
      </c>
      <c r="BH1" s="19" t="s">
        <v>75</v>
      </c>
      <c r="BI1" s="19" t="s">
        <v>76</v>
      </c>
    </row>
    <row r="2" spans="1:61" ht="15" customHeight="1">
      <c r="A2"/>
      <c r="B2"/>
      <c r="C2"/>
      <c r="AM2" s="34"/>
      <c r="AN2" s="101">
        <v>0</v>
      </c>
      <c r="AO2" s="102">
        <f>+'BISIESTO CAMBIOS DATA'!AO2/366*365</f>
        <v>8425.2098074707919</v>
      </c>
      <c r="AP2" s="102">
        <f>+'BISIESTO CAMBIOS DATA'!AP2/366*365</f>
        <v>3562.6131314793488</v>
      </c>
      <c r="AQ2" s="102">
        <f>+'BISIESTO CAMBIOS DATA'!AQ2/366*365</f>
        <v>2517.6896494981079</v>
      </c>
      <c r="AR2" s="102">
        <f>+'BISIESTO CAMBIOS DATA'!AR2/366*365</f>
        <v>2279.0850748724702</v>
      </c>
      <c r="AS2" s="102">
        <f>+'BISIESTO CAMBIOS DATA'!AS2/366*365</f>
        <v>2412.3475506950422</v>
      </c>
      <c r="AT2" s="102">
        <f>+'BISIESTO CAMBIOS DATA'!AT2/366*365</f>
        <v>2018.4948893570759</v>
      </c>
      <c r="AU2" s="102">
        <f>+'BISIESTO CAMBIOS DATA'!AU2/366*365</f>
        <v>1723.1053933536014</v>
      </c>
      <c r="AV2" s="101">
        <v>0</v>
      </c>
      <c r="AW2" s="102">
        <f>+'BISIESTO CAMBIOS DATA'!AW2/366*365</f>
        <v>6516.373210465691</v>
      </c>
      <c r="AX2" s="102">
        <f>+'BISIESTO CAMBIOS DATA'!AX2/366*365</f>
        <v>3348.691788711536</v>
      </c>
      <c r="AY2" s="102">
        <f>+'BISIESTO CAMBIOS DATA'!AY2/366*365</f>
        <v>2460.0954418298502</v>
      </c>
      <c r="AZ2" s="102">
        <f>+'BISIESTO CAMBIOS DATA'!AZ2/366*365</f>
        <v>2279.0850748724702</v>
      </c>
      <c r="BA2" s="102">
        <f>+'BISIESTO CAMBIOS DATA'!BA2/366*365</f>
        <v>2412.3475506950422</v>
      </c>
      <c r="BB2" s="102">
        <f>+'BISIESTO CAMBIOS DATA'!BB2/366*365</f>
        <v>2018.4948893570759</v>
      </c>
      <c r="BC2" s="102">
        <f>+'BISIESTO CAMBIOS DATA'!BC2/366*365</f>
        <v>1723.1053933536014</v>
      </c>
      <c r="BF2" s="34"/>
      <c r="BG2" s="110">
        <v>0</v>
      </c>
      <c r="BH2" s="33">
        <f>+'BISIESTO CAMBIOS DATA'!BH2/366*365</f>
        <v>312.15644030000004</v>
      </c>
      <c r="BI2" s="33">
        <f>+'BISIESTO CAMBIOS DATA'!BI2/366*365</f>
        <v>720.00369430000001</v>
      </c>
    </row>
    <row r="3" spans="1:61" ht="15" customHeight="1">
      <c r="A3"/>
      <c r="B3"/>
      <c r="C3"/>
      <c r="AM3" s="34"/>
      <c r="AN3" s="101">
        <v>1</v>
      </c>
      <c r="AO3" s="102">
        <f>+'BISIESTO CAMBIOS DATA'!AO3/366*365</f>
        <v>8425.2098074707919</v>
      </c>
      <c r="AP3" s="102">
        <f>+'BISIESTO CAMBIOS DATA'!AP3/366*365</f>
        <v>3562.6131314793488</v>
      </c>
      <c r="AQ3" s="102">
        <f>+'BISIESTO CAMBIOS DATA'!AQ3/366*365</f>
        <v>2517.6896494981079</v>
      </c>
      <c r="AR3" s="102">
        <f>+'BISIESTO CAMBIOS DATA'!AR3/366*365</f>
        <v>2279.0850748724702</v>
      </c>
      <c r="AS3" s="102">
        <f>+'BISIESTO CAMBIOS DATA'!AS3/366*365</f>
        <v>2412.3475506950422</v>
      </c>
      <c r="AT3" s="102">
        <f>+'BISIESTO CAMBIOS DATA'!AT3/366*365</f>
        <v>2018.4948893570759</v>
      </c>
      <c r="AU3" s="102">
        <f>+'BISIESTO CAMBIOS DATA'!AU3/366*365</f>
        <v>1723.1053933536014</v>
      </c>
      <c r="AV3" s="101">
        <v>1</v>
      </c>
      <c r="AW3" s="102">
        <f>+'BISIESTO CAMBIOS DATA'!AW3/366*365</f>
        <v>6516.373210465691</v>
      </c>
      <c r="AX3" s="102">
        <f>+'BISIESTO CAMBIOS DATA'!AX3/366*365</f>
        <v>3348.691788711536</v>
      </c>
      <c r="AY3" s="102">
        <f>+'BISIESTO CAMBIOS DATA'!AY3/366*365</f>
        <v>2460.0954418298502</v>
      </c>
      <c r="AZ3" s="102">
        <f>+'BISIESTO CAMBIOS DATA'!AZ3/366*365</f>
        <v>2279.0850748724702</v>
      </c>
      <c r="BA3" s="102">
        <f>+'BISIESTO CAMBIOS DATA'!BA3/366*365</f>
        <v>2412.3475506950422</v>
      </c>
      <c r="BB3" s="102">
        <f>+'BISIESTO CAMBIOS DATA'!BB3/366*365</f>
        <v>2018.4948893570759</v>
      </c>
      <c r="BC3" s="102">
        <f>+'BISIESTO CAMBIOS DATA'!BC3/366*365</f>
        <v>1723.1053933536014</v>
      </c>
      <c r="BF3" s="34"/>
      <c r="BG3" s="110">
        <v>1</v>
      </c>
      <c r="BH3" s="33">
        <f>+'BISIESTO CAMBIOS DATA'!BH3/366*365</f>
        <v>312.15644030000004</v>
      </c>
      <c r="BI3" s="33">
        <f>+'BISIESTO CAMBIOS DATA'!BI3/366*365</f>
        <v>720.00369430000001</v>
      </c>
    </row>
    <row r="4" spans="1:61">
      <c r="A4"/>
      <c r="B4"/>
      <c r="C4"/>
      <c r="AN4" s="101">
        <v>2</v>
      </c>
      <c r="AO4" s="102">
        <f>+'BISIESTO CAMBIOS DATA'!AO4/366*365</f>
        <v>8425.2098074707919</v>
      </c>
      <c r="AP4" s="102">
        <f>+'BISIESTO CAMBIOS DATA'!AP4/366*365</f>
        <v>3562.6131314793488</v>
      </c>
      <c r="AQ4" s="102">
        <f>+'BISIESTO CAMBIOS DATA'!AQ4/366*365</f>
        <v>2517.6896494981079</v>
      </c>
      <c r="AR4" s="102">
        <f>+'BISIESTO CAMBIOS DATA'!AR4/366*365</f>
        <v>2279.0850748724702</v>
      </c>
      <c r="AS4" s="102">
        <f>+'BISIESTO CAMBIOS DATA'!AS4/366*365</f>
        <v>2412.3475506950422</v>
      </c>
      <c r="AT4" s="102">
        <f>+'BISIESTO CAMBIOS DATA'!AT4/366*365</f>
        <v>2018.4948893570759</v>
      </c>
      <c r="AU4" s="102">
        <f>+'BISIESTO CAMBIOS DATA'!AU4/366*365</f>
        <v>1723.1053933536014</v>
      </c>
      <c r="AV4" s="101">
        <v>2</v>
      </c>
      <c r="AW4" s="102">
        <f>+'BISIESTO CAMBIOS DATA'!AW4/366*365</f>
        <v>6516.373210465691</v>
      </c>
      <c r="AX4" s="102">
        <f>+'BISIESTO CAMBIOS DATA'!AX4/366*365</f>
        <v>3348.691788711536</v>
      </c>
      <c r="AY4" s="102">
        <f>+'BISIESTO CAMBIOS DATA'!AY4/366*365</f>
        <v>2460.0954418298502</v>
      </c>
      <c r="AZ4" s="102">
        <f>+'BISIESTO CAMBIOS DATA'!AZ4/366*365</f>
        <v>2279.0850748724702</v>
      </c>
      <c r="BA4" s="102">
        <f>+'BISIESTO CAMBIOS DATA'!BA4/366*365</f>
        <v>2412.3475506950422</v>
      </c>
      <c r="BB4" s="102">
        <f>+'BISIESTO CAMBIOS DATA'!BB4/366*365</f>
        <v>2018.4948893570759</v>
      </c>
      <c r="BC4" s="102">
        <f>+'BISIESTO CAMBIOS DATA'!BC4/366*365</f>
        <v>1723.1053933536014</v>
      </c>
      <c r="BG4" s="110">
        <v>2</v>
      </c>
      <c r="BH4" s="33">
        <f>+'BISIESTO CAMBIOS DATA'!BH4/366*365</f>
        <v>312.15644030000004</v>
      </c>
      <c r="BI4" s="33">
        <f>+'BISIESTO CAMBIOS DATA'!BI4/366*365</f>
        <v>720.00369430000001</v>
      </c>
    </row>
    <row r="5" spans="1:61">
      <c r="A5"/>
      <c r="B5"/>
      <c r="C5"/>
      <c r="AN5" s="101">
        <v>3</v>
      </c>
      <c r="AO5" s="102">
        <f>+'BISIESTO CAMBIOS DATA'!AO5/366*365</f>
        <v>8425.2098074707919</v>
      </c>
      <c r="AP5" s="102">
        <f>+'BISIESTO CAMBIOS DATA'!AP5/366*365</f>
        <v>3562.6131314793488</v>
      </c>
      <c r="AQ5" s="102">
        <f>+'BISIESTO CAMBIOS DATA'!AQ5/366*365</f>
        <v>2517.6896494981079</v>
      </c>
      <c r="AR5" s="102">
        <f>+'BISIESTO CAMBIOS DATA'!AR5/366*365</f>
        <v>2279.0850748724702</v>
      </c>
      <c r="AS5" s="102">
        <f>+'BISIESTO CAMBIOS DATA'!AS5/366*365</f>
        <v>2412.3475506950422</v>
      </c>
      <c r="AT5" s="102">
        <f>+'BISIESTO CAMBIOS DATA'!AT5/366*365</f>
        <v>2018.4948893570759</v>
      </c>
      <c r="AU5" s="102">
        <f>+'BISIESTO CAMBIOS DATA'!AU5/366*365</f>
        <v>1723.1053933536014</v>
      </c>
      <c r="AV5" s="101">
        <v>3</v>
      </c>
      <c r="AW5" s="102">
        <f>+'BISIESTO CAMBIOS DATA'!AW5/366*365</f>
        <v>6516.373210465691</v>
      </c>
      <c r="AX5" s="102">
        <f>+'BISIESTO CAMBIOS DATA'!AX5/366*365</f>
        <v>3348.691788711536</v>
      </c>
      <c r="AY5" s="102">
        <f>+'BISIESTO CAMBIOS DATA'!AY5/366*365</f>
        <v>2460.0954418298502</v>
      </c>
      <c r="AZ5" s="102">
        <f>+'BISIESTO CAMBIOS DATA'!AZ5/366*365</f>
        <v>2279.0850748724702</v>
      </c>
      <c r="BA5" s="102">
        <f>+'BISIESTO CAMBIOS DATA'!BA5/366*365</f>
        <v>2412.3475506950422</v>
      </c>
      <c r="BB5" s="102">
        <f>+'BISIESTO CAMBIOS DATA'!BB5/366*365</f>
        <v>2018.4948893570759</v>
      </c>
      <c r="BC5" s="102">
        <f>+'BISIESTO CAMBIOS DATA'!BC5/366*365</f>
        <v>1723.1053933536014</v>
      </c>
      <c r="BG5" s="110">
        <v>3</v>
      </c>
      <c r="BH5" s="33">
        <f>+'BISIESTO CAMBIOS DATA'!BH5/366*365</f>
        <v>312.15644030000004</v>
      </c>
      <c r="BI5" s="33">
        <f>+'BISIESTO CAMBIOS DATA'!BI5/366*365</f>
        <v>720.00369430000001</v>
      </c>
    </row>
    <row r="6" spans="1:61">
      <c r="A6"/>
      <c r="B6"/>
      <c r="C6"/>
      <c r="AM6" s="27"/>
      <c r="AN6" s="101">
        <v>4</v>
      </c>
      <c r="AO6" s="102">
        <f>+'BISIESTO CAMBIOS DATA'!AO6/366*365</f>
        <v>8425.2098074707919</v>
      </c>
      <c r="AP6" s="102">
        <f>+'BISIESTO CAMBIOS DATA'!AP6/366*365</f>
        <v>3562.6131314793488</v>
      </c>
      <c r="AQ6" s="102">
        <f>+'BISIESTO CAMBIOS DATA'!AQ6/366*365</f>
        <v>2517.6896494981079</v>
      </c>
      <c r="AR6" s="102">
        <f>+'BISIESTO CAMBIOS DATA'!AR6/366*365</f>
        <v>2279.0850748724702</v>
      </c>
      <c r="AS6" s="102">
        <f>+'BISIESTO CAMBIOS DATA'!AS6/366*365</f>
        <v>2412.3475506950422</v>
      </c>
      <c r="AT6" s="102">
        <f>+'BISIESTO CAMBIOS DATA'!AT6/366*365</f>
        <v>2018.4948893570759</v>
      </c>
      <c r="AU6" s="102">
        <f>+'BISIESTO CAMBIOS DATA'!AU6/366*365</f>
        <v>1723.1053933536014</v>
      </c>
      <c r="AV6" s="101">
        <v>4</v>
      </c>
      <c r="AW6" s="102">
        <f>+'BISIESTO CAMBIOS DATA'!AW6/366*365</f>
        <v>6516.373210465691</v>
      </c>
      <c r="AX6" s="102">
        <f>+'BISIESTO CAMBIOS DATA'!AX6/366*365</f>
        <v>3348.691788711536</v>
      </c>
      <c r="AY6" s="102">
        <f>+'BISIESTO CAMBIOS DATA'!AY6/366*365</f>
        <v>2460.0954418298502</v>
      </c>
      <c r="AZ6" s="102">
        <f>+'BISIESTO CAMBIOS DATA'!AZ6/366*365</f>
        <v>2279.0850748724702</v>
      </c>
      <c r="BA6" s="102">
        <f>+'BISIESTO CAMBIOS DATA'!BA6/366*365</f>
        <v>2412.3475506950422</v>
      </c>
      <c r="BB6" s="102">
        <f>+'BISIESTO CAMBIOS DATA'!BB6/366*365</f>
        <v>2018.4948893570759</v>
      </c>
      <c r="BC6" s="102">
        <f>+'BISIESTO CAMBIOS DATA'!BC6/366*365</f>
        <v>1723.1053933536014</v>
      </c>
      <c r="BF6" s="27"/>
      <c r="BG6" s="110">
        <v>4</v>
      </c>
      <c r="BH6" s="33">
        <f>+'BISIESTO CAMBIOS DATA'!BH6/366*365</f>
        <v>312.15644030000004</v>
      </c>
      <c r="BI6" s="33">
        <f>+'BISIESTO CAMBIOS DATA'!BI6/366*365</f>
        <v>720.00369430000001</v>
      </c>
    </row>
    <row r="7" spans="1:61">
      <c r="A7"/>
      <c r="B7"/>
      <c r="C7"/>
      <c r="AN7" s="101">
        <v>5</v>
      </c>
      <c r="AO7" s="102">
        <f>+'BISIESTO CAMBIOS DATA'!AO7/366*365</f>
        <v>8425.2098074707919</v>
      </c>
      <c r="AP7" s="102">
        <f>+'BISIESTO CAMBIOS DATA'!AP7/366*365</f>
        <v>3562.6131314793488</v>
      </c>
      <c r="AQ7" s="102">
        <f>+'BISIESTO CAMBIOS DATA'!AQ7/366*365</f>
        <v>2517.6896494981079</v>
      </c>
      <c r="AR7" s="102">
        <f>+'BISIESTO CAMBIOS DATA'!AR7/366*365</f>
        <v>2279.0850748724702</v>
      </c>
      <c r="AS7" s="102">
        <f>+'BISIESTO CAMBIOS DATA'!AS7/366*365</f>
        <v>2412.3475506950422</v>
      </c>
      <c r="AT7" s="102">
        <f>+'BISIESTO CAMBIOS DATA'!AT7/366*365</f>
        <v>2018.4948893570759</v>
      </c>
      <c r="AU7" s="102">
        <f>+'BISIESTO CAMBIOS DATA'!AU7/366*365</f>
        <v>1723.1053933536014</v>
      </c>
      <c r="AV7" s="101">
        <v>5</v>
      </c>
      <c r="AW7" s="102">
        <f>+'BISIESTO CAMBIOS DATA'!AW7/366*365</f>
        <v>6516.373210465691</v>
      </c>
      <c r="AX7" s="102">
        <f>+'BISIESTO CAMBIOS DATA'!AX7/366*365</f>
        <v>3348.691788711536</v>
      </c>
      <c r="AY7" s="102">
        <f>+'BISIESTO CAMBIOS DATA'!AY7/366*365</f>
        <v>2460.0954418298502</v>
      </c>
      <c r="AZ7" s="102">
        <f>+'BISIESTO CAMBIOS DATA'!AZ7/366*365</f>
        <v>2279.0850748724702</v>
      </c>
      <c r="BA7" s="102">
        <f>+'BISIESTO CAMBIOS DATA'!BA7/366*365</f>
        <v>2412.3475506950422</v>
      </c>
      <c r="BB7" s="102">
        <f>+'BISIESTO CAMBIOS DATA'!BB7/366*365</f>
        <v>2018.4948893570759</v>
      </c>
      <c r="BC7" s="102">
        <f>+'BISIESTO CAMBIOS DATA'!BC7/366*365</f>
        <v>1723.1053933536014</v>
      </c>
      <c r="BG7" s="110">
        <v>5</v>
      </c>
      <c r="BH7" s="33">
        <f>+'BISIESTO CAMBIOS DATA'!BH7/366*365</f>
        <v>312.15644030000004</v>
      </c>
      <c r="BI7" s="33">
        <f>+'BISIESTO CAMBIOS DATA'!BI7/366*365</f>
        <v>720.00369430000001</v>
      </c>
    </row>
    <row r="8" spans="1:61">
      <c r="AN8" s="101">
        <v>6</v>
      </c>
      <c r="AO8" s="102">
        <f>+'BISIESTO CAMBIOS DATA'!AO8/366*365</f>
        <v>8425.2098074707919</v>
      </c>
      <c r="AP8" s="102">
        <f>+'BISIESTO CAMBIOS DATA'!AP8/366*365</f>
        <v>3562.6131314793488</v>
      </c>
      <c r="AQ8" s="102">
        <f>+'BISIESTO CAMBIOS DATA'!AQ8/366*365</f>
        <v>2517.6896494981079</v>
      </c>
      <c r="AR8" s="102">
        <f>+'BISIESTO CAMBIOS DATA'!AR8/366*365</f>
        <v>2279.0850748724702</v>
      </c>
      <c r="AS8" s="102">
        <f>+'BISIESTO CAMBIOS DATA'!AS8/366*365</f>
        <v>2412.3475506950422</v>
      </c>
      <c r="AT8" s="102">
        <f>+'BISIESTO CAMBIOS DATA'!AT8/366*365</f>
        <v>2018.4948893570759</v>
      </c>
      <c r="AU8" s="102">
        <f>+'BISIESTO CAMBIOS DATA'!AU8/366*365</f>
        <v>1723.1053933536014</v>
      </c>
      <c r="AV8" s="101">
        <v>6</v>
      </c>
      <c r="AW8" s="102">
        <f>+'BISIESTO CAMBIOS DATA'!AW8/366*365</f>
        <v>6516.373210465691</v>
      </c>
      <c r="AX8" s="102">
        <f>+'BISIESTO CAMBIOS DATA'!AX8/366*365</f>
        <v>3348.691788711536</v>
      </c>
      <c r="AY8" s="102">
        <f>+'BISIESTO CAMBIOS DATA'!AY8/366*365</f>
        <v>2460.0954418298502</v>
      </c>
      <c r="AZ8" s="102">
        <f>+'BISIESTO CAMBIOS DATA'!AZ8/366*365</f>
        <v>2279.0850748724702</v>
      </c>
      <c r="BA8" s="102">
        <f>+'BISIESTO CAMBIOS DATA'!BA8/366*365</f>
        <v>2412.3475506950422</v>
      </c>
      <c r="BB8" s="102">
        <f>+'BISIESTO CAMBIOS DATA'!BB8/366*365</f>
        <v>2018.4948893570759</v>
      </c>
      <c r="BC8" s="102">
        <f>+'BISIESTO CAMBIOS DATA'!BC8/366*365</f>
        <v>1723.1053933536014</v>
      </c>
      <c r="BG8" s="110">
        <v>6</v>
      </c>
      <c r="BH8" s="33">
        <f>+'BISIESTO CAMBIOS DATA'!BH8/366*365</f>
        <v>312.15644030000004</v>
      </c>
      <c r="BI8" s="33">
        <f>+'BISIESTO CAMBIOS DATA'!BI8/366*365</f>
        <v>720.00369430000001</v>
      </c>
    </row>
    <row r="9" spans="1:61">
      <c r="AN9" s="101">
        <v>7</v>
      </c>
      <c r="AO9" s="102">
        <f>+'BISIESTO CAMBIOS DATA'!AO9/366*365</f>
        <v>8425.2098074707919</v>
      </c>
      <c r="AP9" s="102">
        <f>+'BISIESTO CAMBIOS DATA'!AP9/366*365</f>
        <v>3562.6131314793488</v>
      </c>
      <c r="AQ9" s="102">
        <f>+'BISIESTO CAMBIOS DATA'!AQ9/366*365</f>
        <v>2517.6896494981079</v>
      </c>
      <c r="AR9" s="102">
        <f>+'BISIESTO CAMBIOS DATA'!AR9/366*365</f>
        <v>2279.0850748724702</v>
      </c>
      <c r="AS9" s="102">
        <f>+'BISIESTO CAMBIOS DATA'!AS9/366*365</f>
        <v>2412.3475506950422</v>
      </c>
      <c r="AT9" s="102">
        <f>+'BISIESTO CAMBIOS DATA'!AT9/366*365</f>
        <v>2018.4948893570759</v>
      </c>
      <c r="AU9" s="102">
        <f>+'BISIESTO CAMBIOS DATA'!AU9/366*365</f>
        <v>1723.1053933536014</v>
      </c>
      <c r="AV9" s="101">
        <v>7</v>
      </c>
      <c r="AW9" s="102">
        <f>+'BISIESTO CAMBIOS DATA'!AW9/366*365</f>
        <v>6516.373210465691</v>
      </c>
      <c r="AX9" s="102">
        <f>+'BISIESTO CAMBIOS DATA'!AX9/366*365</f>
        <v>3348.691788711536</v>
      </c>
      <c r="AY9" s="102">
        <f>+'BISIESTO CAMBIOS DATA'!AY9/366*365</f>
        <v>2460.0954418298502</v>
      </c>
      <c r="AZ9" s="102">
        <f>+'BISIESTO CAMBIOS DATA'!AZ9/366*365</f>
        <v>2279.0850748724702</v>
      </c>
      <c r="BA9" s="102">
        <f>+'BISIESTO CAMBIOS DATA'!BA9/366*365</f>
        <v>2412.3475506950422</v>
      </c>
      <c r="BB9" s="102">
        <f>+'BISIESTO CAMBIOS DATA'!BB9/366*365</f>
        <v>2018.4948893570759</v>
      </c>
      <c r="BC9" s="102">
        <f>+'BISIESTO CAMBIOS DATA'!BC9/366*365</f>
        <v>1723.1053933536014</v>
      </c>
      <c r="BG9" s="110">
        <v>7</v>
      </c>
      <c r="BH9" s="33">
        <f>+'BISIESTO CAMBIOS DATA'!BH9/366*365</f>
        <v>312.15644030000004</v>
      </c>
      <c r="BI9" s="33">
        <f>+'BISIESTO CAMBIOS DATA'!BI9/366*365</f>
        <v>720.00369430000001</v>
      </c>
    </row>
    <row r="10" spans="1:61">
      <c r="A10"/>
      <c r="B10"/>
      <c r="AN10" s="101">
        <v>8</v>
      </c>
      <c r="AO10" s="102">
        <f>+'BISIESTO CAMBIOS DATA'!AO10/366*365</f>
        <v>8425.2098074707919</v>
      </c>
      <c r="AP10" s="102">
        <f>+'BISIESTO CAMBIOS DATA'!AP10/366*365</f>
        <v>3562.6131314793488</v>
      </c>
      <c r="AQ10" s="102">
        <f>+'BISIESTO CAMBIOS DATA'!AQ10/366*365</f>
        <v>2517.6896494981079</v>
      </c>
      <c r="AR10" s="102">
        <f>+'BISIESTO CAMBIOS DATA'!AR10/366*365</f>
        <v>2279.0850748724702</v>
      </c>
      <c r="AS10" s="102">
        <f>+'BISIESTO CAMBIOS DATA'!AS10/366*365</f>
        <v>2412.3475506950422</v>
      </c>
      <c r="AT10" s="102">
        <f>+'BISIESTO CAMBIOS DATA'!AT10/366*365</f>
        <v>2018.4948893570759</v>
      </c>
      <c r="AU10" s="102">
        <f>+'BISIESTO CAMBIOS DATA'!AU10/366*365</f>
        <v>1723.1053933536014</v>
      </c>
      <c r="AV10" s="101">
        <v>8</v>
      </c>
      <c r="AW10" s="102">
        <f>+'BISIESTO CAMBIOS DATA'!AW10/366*365</f>
        <v>6516.373210465691</v>
      </c>
      <c r="AX10" s="102">
        <f>+'BISIESTO CAMBIOS DATA'!AX10/366*365</f>
        <v>3348.691788711536</v>
      </c>
      <c r="AY10" s="102">
        <f>+'BISIESTO CAMBIOS DATA'!AY10/366*365</f>
        <v>2460.0954418298502</v>
      </c>
      <c r="AZ10" s="102">
        <f>+'BISIESTO CAMBIOS DATA'!AZ10/366*365</f>
        <v>2279.0850748724702</v>
      </c>
      <c r="BA10" s="102">
        <f>+'BISIESTO CAMBIOS DATA'!BA10/366*365</f>
        <v>2412.3475506950422</v>
      </c>
      <c r="BB10" s="102">
        <f>+'BISIESTO CAMBIOS DATA'!BB10/366*365</f>
        <v>2018.4948893570759</v>
      </c>
      <c r="BC10" s="102">
        <f>+'BISIESTO CAMBIOS DATA'!BC10/366*365</f>
        <v>1723.1053933536014</v>
      </c>
      <c r="BG10" s="110">
        <v>8</v>
      </c>
      <c r="BH10" s="33">
        <f>+'BISIESTO CAMBIOS DATA'!BH10/366*365</f>
        <v>312.15644030000004</v>
      </c>
      <c r="BI10" s="33">
        <f>+'BISIESTO CAMBIOS DATA'!BI10/366*365</f>
        <v>720.00369430000001</v>
      </c>
    </row>
    <row r="11" spans="1:61">
      <c r="A11"/>
      <c r="B11"/>
      <c r="AN11" s="101">
        <v>9</v>
      </c>
      <c r="AO11" s="102">
        <f>+'BISIESTO CAMBIOS DATA'!AO11/366*365</f>
        <v>8425.2098074707919</v>
      </c>
      <c r="AP11" s="102">
        <f>+'BISIESTO CAMBIOS DATA'!AP11/366*365</f>
        <v>3562.6131314793488</v>
      </c>
      <c r="AQ11" s="102">
        <f>+'BISIESTO CAMBIOS DATA'!AQ11/366*365</f>
        <v>2517.6896494981079</v>
      </c>
      <c r="AR11" s="102">
        <f>+'BISIESTO CAMBIOS DATA'!AR11/366*365</f>
        <v>2279.0850748724702</v>
      </c>
      <c r="AS11" s="102">
        <f>+'BISIESTO CAMBIOS DATA'!AS11/366*365</f>
        <v>2412.3475506950422</v>
      </c>
      <c r="AT11" s="102">
        <f>+'BISIESTO CAMBIOS DATA'!AT11/366*365</f>
        <v>2018.4948893570759</v>
      </c>
      <c r="AU11" s="102">
        <f>+'BISIESTO CAMBIOS DATA'!AU11/366*365</f>
        <v>1723.1053933536014</v>
      </c>
      <c r="AV11" s="101">
        <v>9</v>
      </c>
      <c r="AW11" s="102">
        <f>+'BISIESTO CAMBIOS DATA'!AW11/366*365</f>
        <v>6516.373210465691</v>
      </c>
      <c r="AX11" s="102">
        <f>+'BISIESTO CAMBIOS DATA'!AX11/366*365</f>
        <v>3348.691788711536</v>
      </c>
      <c r="AY11" s="102">
        <f>+'BISIESTO CAMBIOS DATA'!AY11/366*365</f>
        <v>2460.0954418298502</v>
      </c>
      <c r="AZ11" s="102">
        <f>+'BISIESTO CAMBIOS DATA'!AZ11/366*365</f>
        <v>2279.0850748724702</v>
      </c>
      <c r="BA11" s="102">
        <f>+'BISIESTO CAMBIOS DATA'!BA11/366*365</f>
        <v>2412.3475506950422</v>
      </c>
      <c r="BB11" s="102">
        <f>+'BISIESTO CAMBIOS DATA'!BB11/366*365</f>
        <v>2018.4948893570759</v>
      </c>
      <c r="BC11" s="102">
        <f>+'BISIESTO CAMBIOS DATA'!BC11/366*365</f>
        <v>1723.1053933536014</v>
      </c>
      <c r="BG11" s="110">
        <v>9</v>
      </c>
      <c r="BH11" s="33">
        <f>+'BISIESTO CAMBIOS DATA'!BH11/366*365</f>
        <v>312.15644030000004</v>
      </c>
      <c r="BI11" s="33">
        <f>+'BISIESTO CAMBIOS DATA'!BI11/366*365</f>
        <v>720.00369430000001</v>
      </c>
    </row>
    <row r="12" spans="1:61">
      <c r="A12"/>
      <c r="B12"/>
      <c r="AN12" s="101">
        <v>10</v>
      </c>
      <c r="AO12" s="102">
        <f>+'BISIESTO CAMBIOS DATA'!AO12/366*365</f>
        <v>8425.2098074707919</v>
      </c>
      <c r="AP12" s="102">
        <f>+'BISIESTO CAMBIOS DATA'!AP12/366*365</f>
        <v>3562.6131314793488</v>
      </c>
      <c r="AQ12" s="102">
        <f>+'BISIESTO CAMBIOS DATA'!AQ12/366*365</f>
        <v>2517.6896494981079</v>
      </c>
      <c r="AR12" s="102">
        <f>+'BISIESTO CAMBIOS DATA'!AR12/366*365</f>
        <v>2279.0850748724702</v>
      </c>
      <c r="AS12" s="102">
        <f>+'BISIESTO CAMBIOS DATA'!AS12/366*365</f>
        <v>2412.3475506950422</v>
      </c>
      <c r="AT12" s="102">
        <f>+'BISIESTO CAMBIOS DATA'!AT12/366*365</f>
        <v>2018.4948893570759</v>
      </c>
      <c r="AU12" s="102">
        <f>+'BISIESTO CAMBIOS DATA'!AU12/366*365</f>
        <v>1723.1053933536014</v>
      </c>
      <c r="AV12" s="101">
        <v>10</v>
      </c>
      <c r="AW12" s="102">
        <f>+'BISIESTO CAMBIOS DATA'!AW12/366*365</f>
        <v>6516.373210465691</v>
      </c>
      <c r="AX12" s="102">
        <f>+'BISIESTO CAMBIOS DATA'!AX12/366*365</f>
        <v>3348.691788711536</v>
      </c>
      <c r="AY12" s="102">
        <f>+'BISIESTO CAMBIOS DATA'!AY12/366*365</f>
        <v>2460.0954418298502</v>
      </c>
      <c r="AZ12" s="102">
        <f>+'BISIESTO CAMBIOS DATA'!AZ12/366*365</f>
        <v>2279.0850748724702</v>
      </c>
      <c r="BA12" s="102">
        <f>+'BISIESTO CAMBIOS DATA'!BA12/366*365</f>
        <v>2412.3475506950422</v>
      </c>
      <c r="BB12" s="102">
        <f>+'BISIESTO CAMBIOS DATA'!BB12/366*365</f>
        <v>2018.4948893570759</v>
      </c>
      <c r="BC12" s="102">
        <f>+'BISIESTO CAMBIOS DATA'!BC12/366*365</f>
        <v>1723.1053933536014</v>
      </c>
      <c r="BG12" s="110">
        <v>10</v>
      </c>
      <c r="BH12" s="33">
        <f>+'BISIESTO CAMBIOS DATA'!BH12/366*365</f>
        <v>312.15644030000004</v>
      </c>
      <c r="BI12" s="33">
        <f>+'BISIESTO CAMBIOS DATA'!BI12/366*365</f>
        <v>720.00369430000001</v>
      </c>
    </row>
    <row r="13" spans="1:61">
      <c r="A13" s="36" t="s">
        <v>69</v>
      </c>
      <c r="B13"/>
      <c r="AN13" s="101">
        <v>11</v>
      </c>
      <c r="AO13" s="102">
        <f>+'BISIESTO CAMBIOS DATA'!AO13/366*365</f>
        <v>8425.2098074707919</v>
      </c>
      <c r="AP13" s="102">
        <f>+'BISIESTO CAMBIOS DATA'!AP13/366*365</f>
        <v>3562.6131314793488</v>
      </c>
      <c r="AQ13" s="102">
        <f>+'BISIESTO CAMBIOS DATA'!AQ13/366*365</f>
        <v>2517.6896494981079</v>
      </c>
      <c r="AR13" s="102">
        <f>+'BISIESTO CAMBIOS DATA'!AR13/366*365</f>
        <v>2279.0850748724702</v>
      </c>
      <c r="AS13" s="102">
        <f>+'BISIESTO CAMBIOS DATA'!AS13/366*365</f>
        <v>2412.3475506950422</v>
      </c>
      <c r="AT13" s="102">
        <f>+'BISIESTO CAMBIOS DATA'!AT13/366*365</f>
        <v>2018.4948893570759</v>
      </c>
      <c r="AU13" s="102">
        <f>+'BISIESTO CAMBIOS DATA'!AU13/366*365</f>
        <v>1723.1053933536014</v>
      </c>
      <c r="AV13" s="101">
        <v>11</v>
      </c>
      <c r="AW13" s="102">
        <f>+'BISIESTO CAMBIOS DATA'!AW13/366*365</f>
        <v>6516.373210465691</v>
      </c>
      <c r="AX13" s="102">
        <f>+'BISIESTO CAMBIOS DATA'!AX13/366*365</f>
        <v>3348.691788711536</v>
      </c>
      <c r="AY13" s="102">
        <f>+'BISIESTO CAMBIOS DATA'!AY13/366*365</f>
        <v>2460.0954418298502</v>
      </c>
      <c r="AZ13" s="102">
        <f>+'BISIESTO CAMBIOS DATA'!AZ13/366*365</f>
        <v>2279.0850748724702</v>
      </c>
      <c r="BA13" s="102">
        <f>+'BISIESTO CAMBIOS DATA'!BA13/366*365</f>
        <v>2412.3475506950422</v>
      </c>
      <c r="BB13" s="102">
        <f>+'BISIESTO CAMBIOS DATA'!BB13/366*365</f>
        <v>2018.4948893570759</v>
      </c>
      <c r="BC13" s="102">
        <f>+'BISIESTO CAMBIOS DATA'!BC13/366*365</f>
        <v>1723.1053933536014</v>
      </c>
      <c r="BG13" s="110">
        <v>11</v>
      </c>
      <c r="BH13" s="33">
        <f>+'BISIESTO CAMBIOS DATA'!BH13/366*365</f>
        <v>312.15644030000004</v>
      </c>
      <c r="BI13" s="33">
        <f>+'BISIESTO CAMBIOS DATA'!BI13/366*365</f>
        <v>720.00369430000001</v>
      </c>
    </row>
    <row r="14" spans="1:61">
      <c r="A14" s="36" t="s">
        <v>70</v>
      </c>
      <c r="B14"/>
      <c r="AN14" s="101">
        <v>12</v>
      </c>
      <c r="AO14" s="102">
        <f>+'BISIESTO CAMBIOS DATA'!AO14/366*365</f>
        <v>8425.2098074707919</v>
      </c>
      <c r="AP14" s="102">
        <f>+'BISIESTO CAMBIOS DATA'!AP14/366*365</f>
        <v>3562.6131314793488</v>
      </c>
      <c r="AQ14" s="102">
        <f>+'BISIESTO CAMBIOS DATA'!AQ14/366*365</f>
        <v>2517.6896494981079</v>
      </c>
      <c r="AR14" s="102">
        <f>+'BISIESTO CAMBIOS DATA'!AR14/366*365</f>
        <v>2279.0850748724702</v>
      </c>
      <c r="AS14" s="102">
        <f>+'BISIESTO CAMBIOS DATA'!AS14/366*365</f>
        <v>2412.3475506950422</v>
      </c>
      <c r="AT14" s="102">
        <f>+'BISIESTO CAMBIOS DATA'!AT14/366*365</f>
        <v>2018.4948893570759</v>
      </c>
      <c r="AU14" s="102">
        <f>+'BISIESTO CAMBIOS DATA'!AU14/366*365</f>
        <v>1723.1053933536014</v>
      </c>
      <c r="AV14" s="101">
        <v>12</v>
      </c>
      <c r="AW14" s="102">
        <f>+'BISIESTO CAMBIOS DATA'!AW14/366*365</f>
        <v>6516.373210465691</v>
      </c>
      <c r="AX14" s="102">
        <f>+'BISIESTO CAMBIOS DATA'!AX14/366*365</f>
        <v>3348.691788711536</v>
      </c>
      <c r="AY14" s="102">
        <f>+'BISIESTO CAMBIOS DATA'!AY14/366*365</f>
        <v>2460.0954418298502</v>
      </c>
      <c r="AZ14" s="102">
        <f>+'BISIESTO CAMBIOS DATA'!AZ14/366*365</f>
        <v>2279.0850748724702</v>
      </c>
      <c r="BA14" s="102">
        <f>+'BISIESTO CAMBIOS DATA'!BA14/366*365</f>
        <v>2412.3475506950422</v>
      </c>
      <c r="BB14" s="102">
        <f>+'BISIESTO CAMBIOS DATA'!BB14/366*365</f>
        <v>2018.4948893570759</v>
      </c>
      <c r="BC14" s="102">
        <f>+'BISIESTO CAMBIOS DATA'!BC14/366*365</f>
        <v>1723.1053933536014</v>
      </c>
      <c r="BG14" s="110">
        <v>12</v>
      </c>
      <c r="BH14" s="33">
        <f>+'BISIESTO CAMBIOS DATA'!BH14/366*365</f>
        <v>312.15644030000004</v>
      </c>
      <c r="BI14" s="33">
        <f>+'BISIESTO CAMBIOS DATA'!BI14/366*365</f>
        <v>720.00369430000001</v>
      </c>
    </row>
    <row r="15" spans="1:61">
      <c r="A15" s="36" t="s">
        <v>71</v>
      </c>
      <c r="B15"/>
      <c r="AN15" s="101">
        <v>13</v>
      </c>
      <c r="AO15" s="102">
        <f>+'BISIESTO CAMBIOS DATA'!AO15/366*365</f>
        <v>8425.2098074707919</v>
      </c>
      <c r="AP15" s="102">
        <f>+'BISIESTO CAMBIOS DATA'!AP15/366*365</f>
        <v>3562.6131314793488</v>
      </c>
      <c r="AQ15" s="102">
        <f>+'BISIESTO CAMBIOS DATA'!AQ15/366*365</f>
        <v>2517.6896494981079</v>
      </c>
      <c r="AR15" s="102">
        <f>+'BISIESTO CAMBIOS DATA'!AR15/366*365</f>
        <v>2279.0850748724702</v>
      </c>
      <c r="AS15" s="102">
        <f>+'BISIESTO CAMBIOS DATA'!AS15/366*365</f>
        <v>2412.3475506950422</v>
      </c>
      <c r="AT15" s="102">
        <f>+'BISIESTO CAMBIOS DATA'!AT15/366*365</f>
        <v>2018.4948893570759</v>
      </c>
      <c r="AU15" s="102">
        <f>+'BISIESTO CAMBIOS DATA'!AU15/366*365</f>
        <v>1723.1053933536014</v>
      </c>
      <c r="AV15" s="101">
        <v>13</v>
      </c>
      <c r="AW15" s="102">
        <f>+'BISIESTO CAMBIOS DATA'!AW15/366*365</f>
        <v>6516.373210465691</v>
      </c>
      <c r="AX15" s="102">
        <f>+'BISIESTO CAMBIOS DATA'!AX15/366*365</f>
        <v>3348.691788711536</v>
      </c>
      <c r="AY15" s="102">
        <f>+'BISIESTO CAMBIOS DATA'!AY15/366*365</f>
        <v>2460.0954418298502</v>
      </c>
      <c r="AZ15" s="102">
        <f>+'BISIESTO CAMBIOS DATA'!AZ15/366*365</f>
        <v>2279.0850748724702</v>
      </c>
      <c r="BA15" s="102">
        <f>+'BISIESTO CAMBIOS DATA'!BA15/366*365</f>
        <v>2412.3475506950422</v>
      </c>
      <c r="BB15" s="102">
        <f>+'BISIESTO CAMBIOS DATA'!BB15/366*365</f>
        <v>2018.4948893570759</v>
      </c>
      <c r="BC15" s="102">
        <f>+'BISIESTO CAMBIOS DATA'!BC15/366*365</f>
        <v>1723.1053933536014</v>
      </c>
      <c r="BG15" s="110">
        <v>13</v>
      </c>
      <c r="BH15" s="33">
        <f>+'BISIESTO CAMBIOS DATA'!BH15/366*365</f>
        <v>312.15644030000004</v>
      </c>
      <c r="BI15" s="33">
        <f>+'BISIESTO CAMBIOS DATA'!BI15/366*365</f>
        <v>720.00369430000001</v>
      </c>
    </row>
    <row r="16" spans="1:61">
      <c r="A16" s="36" t="s">
        <v>72</v>
      </c>
      <c r="AN16" s="101">
        <v>14</v>
      </c>
      <c r="AO16" s="102">
        <f>+'BISIESTO CAMBIOS DATA'!AO16/366*365</f>
        <v>8425.2098074707919</v>
      </c>
      <c r="AP16" s="102">
        <f>+'BISIESTO CAMBIOS DATA'!AP16/366*365</f>
        <v>3562.6131314793488</v>
      </c>
      <c r="AQ16" s="102">
        <f>+'BISIESTO CAMBIOS DATA'!AQ16/366*365</f>
        <v>2517.6896494981079</v>
      </c>
      <c r="AR16" s="102">
        <f>+'BISIESTO CAMBIOS DATA'!AR16/366*365</f>
        <v>2279.0850748724702</v>
      </c>
      <c r="AS16" s="102">
        <f>+'BISIESTO CAMBIOS DATA'!AS16/366*365</f>
        <v>2412.3475506950422</v>
      </c>
      <c r="AT16" s="102">
        <f>+'BISIESTO CAMBIOS DATA'!AT16/366*365</f>
        <v>2018.4948893570759</v>
      </c>
      <c r="AU16" s="102">
        <f>+'BISIESTO CAMBIOS DATA'!AU16/366*365</f>
        <v>1723.1053933536014</v>
      </c>
      <c r="AV16" s="101">
        <v>14</v>
      </c>
      <c r="AW16" s="102">
        <f>+'BISIESTO CAMBIOS DATA'!AW16/366*365</f>
        <v>6516.373210465691</v>
      </c>
      <c r="AX16" s="102">
        <f>+'BISIESTO CAMBIOS DATA'!AX16/366*365</f>
        <v>3348.691788711536</v>
      </c>
      <c r="AY16" s="102">
        <f>+'BISIESTO CAMBIOS DATA'!AY16/366*365</f>
        <v>2460.0954418298502</v>
      </c>
      <c r="AZ16" s="102">
        <f>+'BISIESTO CAMBIOS DATA'!AZ16/366*365</f>
        <v>2279.0850748724702</v>
      </c>
      <c r="BA16" s="102">
        <f>+'BISIESTO CAMBIOS DATA'!BA16/366*365</f>
        <v>2412.3475506950422</v>
      </c>
      <c r="BB16" s="102">
        <f>+'BISIESTO CAMBIOS DATA'!BB16/366*365</f>
        <v>2018.4948893570759</v>
      </c>
      <c r="BC16" s="102">
        <f>+'BISIESTO CAMBIOS DATA'!BC16/366*365</f>
        <v>1723.1053933536014</v>
      </c>
      <c r="BG16" s="110">
        <v>14</v>
      </c>
      <c r="BH16" s="33">
        <f>+'BISIESTO CAMBIOS DATA'!BH16/366*365</f>
        <v>312.15644030000004</v>
      </c>
      <c r="BI16" s="33">
        <f>+'BISIESTO CAMBIOS DATA'!BI16/366*365</f>
        <v>720.00369430000001</v>
      </c>
    </row>
    <row r="17" spans="1:61">
      <c r="A17"/>
      <c r="B17"/>
      <c r="AN17" s="101">
        <v>15</v>
      </c>
      <c r="AO17" s="102">
        <f>+'BISIESTO CAMBIOS DATA'!AO17/366*365</f>
        <v>8425.2098074707919</v>
      </c>
      <c r="AP17" s="102">
        <f>+'BISIESTO CAMBIOS DATA'!AP17/366*365</f>
        <v>3562.6131314793488</v>
      </c>
      <c r="AQ17" s="102">
        <f>+'BISIESTO CAMBIOS DATA'!AQ17/366*365</f>
        <v>2517.6896494981079</v>
      </c>
      <c r="AR17" s="102">
        <f>+'BISIESTO CAMBIOS DATA'!AR17/366*365</f>
        <v>2279.0850748724702</v>
      </c>
      <c r="AS17" s="102">
        <f>+'BISIESTO CAMBIOS DATA'!AS17/366*365</f>
        <v>2412.3475506950422</v>
      </c>
      <c r="AT17" s="102">
        <f>+'BISIESTO CAMBIOS DATA'!AT17/366*365</f>
        <v>2018.4948893570759</v>
      </c>
      <c r="AU17" s="102">
        <f>+'BISIESTO CAMBIOS DATA'!AU17/366*365</f>
        <v>1723.1053933536014</v>
      </c>
      <c r="AV17" s="101">
        <v>15</v>
      </c>
      <c r="AW17" s="102">
        <f>+'BISIESTO CAMBIOS DATA'!AW17/366*365</f>
        <v>6516.373210465691</v>
      </c>
      <c r="AX17" s="102">
        <f>+'BISIESTO CAMBIOS DATA'!AX17/366*365</f>
        <v>3348.691788711536</v>
      </c>
      <c r="AY17" s="102">
        <f>+'BISIESTO CAMBIOS DATA'!AY17/366*365</f>
        <v>2460.0954418298502</v>
      </c>
      <c r="AZ17" s="102">
        <f>+'BISIESTO CAMBIOS DATA'!AZ17/366*365</f>
        <v>2279.0850748724702</v>
      </c>
      <c r="BA17" s="102">
        <f>+'BISIESTO CAMBIOS DATA'!BA17/366*365</f>
        <v>2412.3475506950422</v>
      </c>
      <c r="BB17" s="102">
        <f>+'BISIESTO CAMBIOS DATA'!BB17/366*365</f>
        <v>2018.4948893570759</v>
      </c>
      <c r="BC17" s="102">
        <f>+'BISIESTO CAMBIOS DATA'!BC17/366*365</f>
        <v>1723.1053933536014</v>
      </c>
      <c r="BG17" s="110">
        <v>15</v>
      </c>
      <c r="BH17" s="33">
        <f>+'BISIESTO CAMBIOS DATA'!BH17/366*365</f>
        <v>312.15644030000004</v>
      </c>
      <c r="BI17" s="33">
        <f>+'BISIESTO CAMBIOS DATA'!BI17/366*365</f>
        <v>720.00369430000001</v>
      </c>
    </row>
    <row r="18" spans="1:61">
      <c r="A18"/>
      <c r="B18"/>
      <c r="AM18" s="28"/>
      <c r="AN18" s="101">
        <v>16</v>
      </c>
      <c r="AO18" s="102">
        <f>+'BISIESTO CAMBIOS DATA'!AO18/366*365</f>
        <v>8425.2098074707919</v>
      </c>
      <c r="AP18" s="102">
        <f>+'BISIESTO CAMBIOS DATA'!AP18/366*365</f>
        <v>3562.6131314793488</v>
      </c>
      <c r="AQ18" s="102">
        <f>+'BISIESTO CAMBIOS DATA'!AQ18/366*365</f>
        <v>2517.6896494981079</v>
      </c>
      <c r="AR18" s="102">
        <f>+'BISIESTO CAMBIOS DATA'!AR18/366*365</f>
        <v>2279.0850748724702</v>
      </c>
      <c r="AS18" s="102">
        <f>+'BISIESTO CAMBIOS DATA'!AS18/366*365</f>
        <v>2412.3475506950422</v>
      </c>
      <c r="AT18" s="102">
        <f>+'BISIESTO CAMBIOS DATA'!AT18/366*365</f>
        <v>2018.4948893570759</v>
      </c>
      <c r="AU18" s="102">
        <f>+'BISIESTO CAMBIOS DATA'!AU18/366*365</f>
        <v>1723.1053933536014</v>
      </c>
      <c r="AV18" s="101">
        <v>16</v>
      </c>
      <c r="AW18" s="102">
        <f>+'BISIESTO CAMBIOS DATA'!AW18/366*365</f>
        <v>6516.373210465691</v>
      </c>
      <c r="AX18" s="102">
        <f>+'BISIESTO CAMBIOS DATA'!AX18/366*365</f>
        <v>3348.691788711536</v>
      </c>
      <c r="AY18" s="102">
        <f>+'BISIESTO CAMBIOS DATA'!AY18/366*365</f>
        <v>2460.0954418298502</v>
      </c>
      <c r="AZ18" s="102">
        <f>+'BISIESTO CAMBIOS DATA'!AZ18/366*365</f>
        <v>2279.0850748724702</v>
      </c>
      <c r="BA18" s="102">
        <f>+'BISIESTO CAMBIOS DATA'!BA18/366*365</f>
        <v>2412.3475506950422</v>
      </c>
      <c r="BB18" s="102">
        <f>+'BISIESTO CAMBIOS DATA'!BB18/366*365</f>
        <v>2018.4948893570759</v>
      </c>
      <c r="BC18" s="102">
        <f>+'BISIESTO CAMBIOS DATA'!BC18/366*365</f>
        <v>1723.1053933536014</v>
      </c>
      <c r="BF18" s="28"/>
      <c r="BG18" s="110">
        <v>16</v>
      </c>
      <c r="BH18" s="33">
        <f>+'BISIESTO CAMBIOS DATA'!BH18/366*365</f>
        <v>312.15644030000004</v>
      </c>
      <c r="BI18" s="33">
        <f>+'BISIESTO CAMBIOS DATA'!BI18/366*365</f>
        <v>720.00369430000001</v>
      </c>
    </row>
    <row r="19" spans="1:61">
      <c r="A19"/>
      <c r="B19"/>
      <c r="AN19" s="101">
        <v>17</v>
      </c>
      <c r="AO19" s="102">
        <f>+'BISIESTO CAMBIOS DATA'!AO19/366*365</f>
        <v>8425.2098074707919</v>
      </c>
      <c r="AP19" s="102">
        <f>+'BISIESTO CAMBIOS DATA'!AP19/366*365</f>
        <v>3562.6131314793488</v>
      </c>
      <c r="AQ19" s="102">
        <f>+'BISIESTO CAMBIOS DATA'!AQ19/366*365</f>
        <v>2517.6896494981079</v>
      </c>
      <c r="AR19" s="102">
        <f>+'BISIESTO CAMBIOS DATA'!AR19/366*365</f>
        <v>2279.0850748724702</v>
      </c>
      <c r="AS19" s="102">
        <f>+'BISIESTO CAMBIOS DATA'!AS19/366*365</f>
        <v>2412.3475506950422</v>
      </c>
      <c r="AT19" s="102">
        <f>+'BISIESTO CAMBIOS DATA'!AT19/366*365</f>
        <v>2018.4948893570759</v>
      </c>
      <c r="AU19" s="102">
        <f>+'BISIESTO CAMBIOS DATA'!AU19/366*365</f>
        <v>1723.1053933536014</v>
      </c>
      <c r="AV19" s="101">
        <v>17</v>
      </c>
      <c r="AW19" s="102">
        <f>+'BISIESTO CAMBIOS DATA'!AW19/366*365</f>
        <v>6516.373210465691</v>
      </c>
      <c r="AX19" s="102">
        <f>+'BISIESTO CAMBIOS DATA'!AX19/366*365</f>
        <v>3348.691788711536</v>
      </c>
      <c r="AY19" s="102">
        <f>+'BISIESTO CAMBIOS DATA'!AY19/366*365</f>
        <v>2460.0954418298502</v>
      </c>
      <c r="AZ19" s="102">
        <f>+'BISIESTO CAMBIOS DATA'!AZ19/366*365</f>
        <v>2279.0850748724702</v>
      </c>
      <c r="BA19" s="102">
        <f>+'BISIESTO CAMBIOS DATA'!BA19/366*365</f>
        <v>2412.3475506950422</v>
      </c>
      <c r="BB19" s="102">
        <f>+'BISIESTO CAMBIOS DATA'!BB19/366*365</f>
        <v>2018.4948893570759</v>
      </c>
      <c r="BC19" s="102">
        <f>+'BISIESTO CAMBIOS DATA'!BC19/366*365</f>
        <v>1723.1053933536014</v>
      </c>
      <c r="BG19" s="110">
        <v>17</v>
      </c>
      <c r="BH19" s="33">
        <f>+'BISIESTO CAMBIOS DATA'!BH19/366*365</f>
        <v>312.15644030000004</v>
      </c>
      <c r="BI19" s="33">
        <f>+'BISIESTO CAMBIOS DATA'!BI19/366*365</f>
        <v>720.00369430000001</v>
      </c>
    </row>
    <row r="20" spans="1:61">
      <c r="A20"/>
      <c r="B20"/>
      <c r="AN20" s="101">
        <v>18</v>
      </c>
      <c r="AO20" s="102">
        <f>+'BISIESTO CAMBIOS DATA'!AO20/366*365</f>
        <v>8606.220174428172</v>
      </c>
      <c r="AP20" s="102">
        <f>+'BISIESTO CAMBIOS DATA'!AP20/366*365</f>
        <v>3603.7518512423894</v>
      </c>
      <c r="AQ20" s="102">
        <f>+'BISIESTO CAMBIOS DATA'!AQ20/366*365</f>
        <v>2542.3728813559328</v>
      </c>
      <c r="AR20" s="102">
        <f>+'BISIESTO CAMBIOS DATA'!AR20/366*365</f>
        <v>2320.2237946355117</v>
      </c>
      <c r="AS20" s="102">
        <f>+'BISIESTO CAMBIOS DATA'!AS20/366*365</f>
        <v>2461.5791333622878</v>
      </c>
      <c r="AT20" s="102">
        <f>+'BISIESTO CAMBIOS DATA'!AT20/366*365</f>
        <v>2067.726472024322</v>
      </c>
      <c r="AU20" s="102">
        <f>+'BISIESTO CAMBIOS DATA'!AU20/366*365</f>
        <v>1723.1053933536014</v>
      </c>
      <c r="AV20" s="101">
        <v>18</v>
      </c>
      <c r="AW20" s="102">
        <f>+'BISIESTO CAMBIOS DATA'!AW20/366*365</f>
        <v>6565.7396741813391</v>
      </c>
      <c r="AX20" s="102">
        <f>+'BISIESTO CAMBIOS DATA'!AX20/366*365</f>
        <v>3389.8305084745762</v>
      </c>
      <c r="AY20" s="102">
        <f>+'BISIESTO CAMBIOS DATA'!AY20/366*365</f>
        <v>2525.9173934507176</v>
      </c>
      <c r="AZ20" s="102">
        <f>+'BISIESTO CAMBIOS DATA'!AZ20/366*365</f>
        <v>2320.2237946355117</v>
      </c>
      <c r="BA20" s="102">
        <f>+'BISIESTO CAMBIOS DATA'!BA20/366*365</f>
        <v>2461.5791333622878</v>
      </c>
      <c r="BB20" s="102">
        <f>+'BISIESTO CAMBIOS DATA'!BB20/366*365</f>
        <v>2067.726472024322</v>
      </c>
      <c r="BC20" s="102">
        <f>+'BISIESTO CAMBIOS DATA'!BC20/366*365</f>
        <v>1723.1053933536014</v>
      </c>
      <c r="BG20" s="110">
        <v>18</v>
      </c>
      <c r="BH20" s="33">
        <f>+'BISIESTO CAMBIOS DATA'!BH20/366*365</f>
        <v>312.15644030000004</v>
      </c>
      <c r="BI20" s="33">
        <f>+'BISIESTO CAMBIOS DATA'!BI20/366*365</f>
        <v>720.00369430000001</v>
      </c>
    </row>
    <row r="21" spans="1:61">
      <c r="A21"/>
      <c r="B21"/>
      <c r="AN21" s="101">
        <v>19</v>
      </c>
      <c r="AO21" s="102">
        <f>+'BISIESTO CAMBIOS DATA'!AO21/366*365</f>
        <v>8606.220174428172</v>
      </c>
      <c r="AP21" s="102">
        <f>+'BISIESTO CAMBIOS DATA'!AP21/366*365</f>
        <v>3603.7518512423894</v>
      </c>
      <c r="AQ21" s="102">
        <f>+'BISIESTO CAMBIOS DATA'!AQ21/366*365</f>
        <v>2542.3728813559328</v>
      </c>
      <c r="AR21" s="102">
        <f>+'BISIESTO CAMBIOS DATA'!AR21/366*365</f>
        <v>2320.2237946355117</v>
      </c>
      <c r="AS21" s="102">
        <f>+'BISIESTO CAMBIOS DATA'!AS21/366*365</f>
        <v>2461.5791333622878</v>
      </c>
      <c r="AT21" s="102">
        <f>+'BISIESTO CAMBIOS DATA'!AT21/366*365</f>
        <v>2067.726472024322</v>
      </c>
      <c r="AU21" s="102">
        <f>+'BISIESTO CAMBIOS DATA'!AU21/366*365</f>
        <v>1723.1053933536014</v>
      </c>
      <c r="AV21" s="101">
        <v>19</v>
      </c>
      <c r="AW21" s="102">
        <f>+'BISIESTO CAMBIOS DATA'!AW21/366*365</f>
        <v>6565.7396741813391</v>
      </c>
      <c r="AX21" s="102">
        <f>+'BISIESTO CAMBIOS DATA'!AX21/366*365</f>
        <v>3389.8305084745762</v>
      </c>
      <c r="AY21" s="102">
        <f>+'BISIESTO CAMBIOS DATA'!AY21/366*365</f>
        <v>2525.9173934507176</v>
      </c>
      <c r="AZ21" s="102">
        <f>+'BISIESTO CAMBIOS DATA'!AZ21/366*365</f>
        <v>2320.2237946355117</v>
      </c>
      <c r="BA21" s="102">
        <f>+'BISIESTO CAMBIOS DATA'!BA21/366*365</f>
        <v>2461.5791333622878</v>
      </c>
      <c r="BB21" s="102">
        <f>+'BISIESTO CAMBIOS DATA'!BB21/366*365</f>
        <v>2067.726472024322</v>
      </c>
      <c r="BC21" s="102">
        <f>+'BISIESTO CAMBIOS DATA'!BC21/366*365</f>
        <v>1723.1053933536014</v>
      </c>
      <c r="BG21" s="110">
        <v>19</v>
      </c>
      <c r="BH21" s="33">
        <f>+'BISIESTO CAMBIOS DATA'!BH21/366*365</f>
        <v>329.80814379999998</v>
      </c>
      <c r="BI21" s="33">
        <f>+'BISIESTO CAMBIOS DATA'!BI21/366*365</f>
        <v>749.73287909999999</v>
      </c>
    </row>
    <row r="22" spans="1:61">
      <c r="A22"/>
      <c r="B22"/>
      <c r="AM22" s="28"/>
      <c r="AN22" s="101">
        <v>20</v>
      </c>
      <c r="AO22" s="102">
        <f>+'BISIESTO CAMBIOS DATA'!AO22/366*365</f>
        <v>8606.220174428172</v>
      </c>
      <c r="AP22" s="102">
        <f>+'BISIESTO CAMBIOS DATA'!AP22/366*365</f>
        <v>3603.7518512423894</v>
      </c>
      <c r="AQ22" s="102">
        <f>+'BISIESTO CAMBIOS DATA'!AQ22/366*365</f>
        <v>2542.3728813559328</v>
      </c>
      <c r="AR22" s="102">
        <f>+'BISIESTO CAMBIOS DATA'!AR22/366*365</f>
        <v>2320.2237946355117</v>
      </c>
      <c r="AS22" s="102">
        <f>+'BISIESTO CAMBIOS DATA'!AS22/366*365</f>
        <v>2461.5791333622878</v>
      </c>
      <c r="AT22" s="102">
        <f>+'BISIESTO CAMBIOS DATA'!AT22/366*365</f>
        <v>2067.726472024322</v>
      </c>
      <c r="AU22" s="102">
        <f>+'BISIESTO CAMBIOS DATA'!AU22/366*365</f>
        <v>1723.1053933536014</v>
      </c>
      <c r="AV22" s="101">
        <v>20</v>
      </c>
      <c r="AW22" s="102">
        <f>+'BISIESTO CAMBIOS DATA'!AW22/366*365</f>
        <v>6565.7396741813391</v>
      </c>
      <c r="AX22" s="102">
        <f>+'BISIESTO CAMBIOS DATA'!AX22/366*365</f>
        <v>3389.8305084745762</v>
      </c>
      <c r="AY22" s="102">
        <f>+'BISIESTO CAMBIOS DATA'!AY22/366*365</f>
        <v>2525.9173934507176</v>
      </c>
      <c r="AZ22" s="102">
        <f>+'BISIESTO CAMBIOS DATA'!AZ22/366*365</f>
        <v>2320.2237946355117</v>
      </c>
      <c r="BA22" s="102">
        <f>+'BISIESTO CAMBIOS DATA'!BA22/366*365</f>
        <v>2461.5791333622878</v>
      </c>
      <c r="BB22" s="102">
        <f>+'BISIESTO CAMBIOS DATA'!BB22/366*365</f>
        <v>2067.726472024322</v>
      </c>
      <c r="BC22" s="102">
        <f>+'BISIESTO CAMBIOS DATA'!BC22/366*365</f>
        <v>1723.1053933536014</v>
      </c>
      <c r="BF22" s="28"/>
      <c r="BG22" s="110">
        <v>20</v>
      </c>
      <c r="BH22" s="33">
        <f>+'BISIESTO CAMBIOS DATA'!BH22/366*365</f>
        <v>329.80814379999998</v>
      </c>
      <c r="BI22" s="33">
        <f>+'BISIESTO CAMBIOS DATA'!BI22/366*365</f>
        <v>779.46206380000001</v>
      </c>
    </row>
    <row r="23" spans="1:61">
      <c r="A23"/>
      <c r="B23"/>
      <c r="AN23" s="101">
        <v>21</v>
      </c>
      <c r="AO23" s="102">
        <f>+'BISIESTO CAMBIOS DATA'!AO23/366*365</f>
        <v>8606.220174428172</v>
      </c>
      <c r="AP23" s="102">
        <f>+'BISIESTO CAMBIOS DATA'!AP23/366*365</f>
        <v>3603.7518512423894</v>
      </c>
      <c r="AQ23" s="102">
        <f>+'BISIESTO CAMBIOS DATA'!AQ23/366*365</f>
        <v>2542.3728813559328</v>
      </c>
      <c r="AR23" s="102">
        <f>+'BISIESTO CAMBIOS DATA'!AR23/366*365</f>
        <v>2320.2237946355117</v>
      </c>
      <c r="AS23" s="102">
        <f>+'BISIESTO CAMBIOS DATA'!AS23/366*365</f>
        <v>2461.5791333622878</v>
      </c>
      <c r="AT23" s="102">
        <f>+'BISIESTO CAMBIOS DATA'!AT23/366*365</f>
        <v>2067.726472024322</v>
      </c>
      <c r="AU23" s="102">
        <f>+'BISIESTO CAMBIOS DATA'!AU23/366*365</f>
        <v>1723.1053933536014</v>
      </c>
      <c r="AV23" s="101">
        <v>21</v>
      </c>
      <c r="AW23" s="102">
        <f>+'BISIESTO CAMBIOS DATA'!AW23/366*365</f>
        <v>6565.7396741813391</v>
      </c>
      <c r="AX23" s="102">
        <f>+'BISIESTO CAMBIOS DATA'!AX23/366*365</f>
        <v>3389.8305084745762</v>
      </c>
      <c r="AY23" s="102">
        <f>+'BISIESTO CAMBIOS DATA'!AY23/366*365</f>
        <v>2525.9173934507176</v>
      </c>
      <c r="AZ23" s="102">
        <f>+'BISIESTO CAMBIOS DATA'!AZ23/366*365</f>
        <v>2320.2237946355117</v>
      </c>
      <c r="BA23" s="102">
        <f>+'BISIESTO CAMBIOS DATA'!BA23/366*365</f>
        <v>2461.5791333622878</v>
      </c>
      <c r="BB23" s="102">
        <f>+'BISIESTO CAMBIOS DATA'!BB23/366*365</f>
        <v>2067.726472024322</v>
      </c>
      <c r="BC23" s="102">
        <f>+'BISIESTO CAMBIOS DATA'!BC23/366*365</f>
        <v>1723.1053933536014</v>
      </c>
      <c r="BG23" s="110">
        <v>21</v>
      </c>
      <c r="BH23" s="33">
        <f>+'BISIESTO CAMBIOS DATA'!BH23/366*365</f>
        <v>329.80814379999998</v>
      </c>
      <c r="BI23" s="33">
        <f>+'BISIESTO CAMBIOS DATA'!BI23/366*365</f>
        <v>810.12028569999995</v>
      </c>
    </row>
    <row r="24" spans="1:61">
      <c r="AN24" s="101">
        <v>22</v>
      </c>
      <c r="AO24" s="102">
        <f>+'BISIESTO CAMBIOS DATA'!AO24/366*365</f>
        <v>8606.220174428172</v>
      </c>
      <c r="AP24" s="102">
        <f>+'BISIESTO CAMBIOS DATA'!AP24/366*365</f>
        <v>3603.7518512423894</v>
      </c>
      <c r="AQ24" s="102">
        <f>+'BISIESTO CAMBIOS DATA'!AQ24/366*365</f>
        <v>2542.3728813559328</v>
      </c>
      <c r="AR24" s="102">
        <f>+'BISIESTO CAMBIOS DATA'!AR24/366*365</f>
        <v>2320.2237946355117</v>
      </c>
      <c r="AS24" s="102">
        <f>+'BISIESTO CAMBIOS DATA'!AS24/366*365</f>
        <v>2461.5791333622878</v>
      </c>
      <c r="AT24" s="102">
        <f>+'BISIESTO CAMBIOS DATA'!AT24/366*365</f>
        <v>2067.726472024322</v>
      </c>
      <c r="AU24" s="102">
        <f>+'BISIESTO CAMBIOS DATA'!AU24/366*365</f>
        <v>1723.1053933536014</v>
      </c>
      <c r="AV24" s="101">
        <v>22</v>
      </c>
      <c r="AW24" s="102">
        <f>+'BISIESTO CAMBIOS DATA'!AW24/366*365</f>
        <v>6565.7396741813391</v>
      </c>
      <c r="AX24" s="102">
        <f>+'BISIESTO CAMBIOS DATA'!AX24/366*365</f>
        <v>3389.8305084745762</v>
      </c>
      <c r="AY24" s="102">
        <f>+'BISIESTO CAMBIOS DATA'!AY24/366*365</f>
        <v>2525.9173934507176</v>
      </c>
      <c r="AZ24" s="102">
        <f>+'BISIESTO CAMBIOS DATA'!AZ24/366*365</f>
        <v>2320.2237946355117</v>
      </c>
      <c r="BA24" s="102">
        <f>+'BISIESTO CAMBIOS DATA'!BA24/366*365</f>
        <v>2461.5791333622878</v>
      </c>
      <c r="BB24" s="102">
        <f>+'BISIESTO CAMBIOS DATA'!BB24/366*365</f>
        <v>2067.726472024322</v>
      </c>
      <c r="BC24" s="102">
        <f>+'BISIESTO CAMBIOS DATA'!BC24/366*365</f>
        <v>1723.1053933536014</v>
      </c>
      <c r="BG24" s="110">
        <v>22</v>
      </c>
      <c r="BH24" s="33">
        <f>+'BISIESTO CAMBIOS DATA'!BH24/366*365</f>
        <v>329.80814379999998</v>
      </c>
      <c r="BI24" s="33">
        <f>+'BISIESTO CAMBIOS DATA'!BI24/366*365</f>
        <v>839.84947050000005</v>
      </c>
    </row>
    <row r="25" spans="1:61">
      <c r="AN25" s="101">
        <v>23</v>
      </c>
      <c r="AO25" s="102">
        <f>+'BISIESTO CAMBIOS DATA'!AO25/366*365</f>
        <v>8606.220174428172</v>
      </c>
      <c r="AP25" s="102">
        <f>+'BISIESTO CAMBIOS DATA'!AP25/366*365</f>
        <v>3603.7518512423894</v>
      </c>
      <c r="AQ25" s="102">
        <f>+'BISIESTO CAMBIOS DATA'!AQ25/366*365</f>
        <v>2542.3728813559328</v>
      </c>
      <c r="AR25" s="102">
        <f>+'BISIESTO CAMBIOS DATA'!AR25/366*365</f>
        <v>2320.2237946355117</v>
      </c>
      <c r="AS25" s="102">
        <f>+'BISIESTO CAMBIOS DATA'!AS25/366*365</f>
        <v>2461.5791333622878</v>
      </c>
      <c r="AT25" s="102">
        <f>+'BISIESTO CAMBIOS DATA'!AT25/366*365</f>
        <v>2067.726472024322</v>
      </c>
      <c r="AU25" s="102">
        <f>+'BISIESTO CAMBIOS DATA'!AU25/366*365</f>
        <v>1723.1053933536014</v>
      </c>
      <c r="AV25" s="101">
        <v>23</v>
      </c>
      <c r="AW25" s="102">
        <f>+'BISIESTO CAMBIOS DATA'!AW25/366*365</f>
        <v>6565.7396741813391</v>
      </c>
      <c r="AX25" s="102">
        <f>+'BISIESTO CAMBIOS DATA'!AX25/366*365</f>
        <v>3389.8305084745762</v>
      </c>
      <c r="AY25" s="102">
        <f>+'BISIESTO CAMBIOS DATA'!AY25/366*365</f>
        <v>2525.9173934507176</v>
      </c>
      <c r="AZ25" s="102">
        <f>+'BISIESTO CAMBIOS DATA'!AZ25/366*365</f>
        <v>2320.2237946355117</v>
      </c>
      <c r="BA25" s="102">
        <f>+'BISIESTO CAMBIOS DATA'!BA25/366*365</f>
        <v>2461.5791333622878</v>
      </c>
      <c r="BB25" s="102">
        <f>+'BISIESTO CAMBIOS DATA'!BB25/366*365</f>
        <v>2067.726472024322</v>
      </c>
      <c r="BC25" s="102">
        <f>+'BISIESTO CAMBIOS DATA'!BC25/366*365</f>
        <v>1723.1053933536014</v>
      </c>
      <c r="BG25" s="110">
        <v>23</v>
      </c>
      <c r="BH25" s="33">
        <f>+'BISIESTO CAMBIOS DATA'!BH25/366*365</f>
        <v>329.80814379999998</v>
      </c>
      <c r="BI25" s="33">
        <f>+'BISIESTO CAMBIOS DATA'!BI25/366*365</f>
        <v>900.23687710000013</v>
      </c>
    </row>
    <row r="26" spans="1:61">
      <c r="AN26" s="101">
        <v>24</v>
      </c>
      <c r="AO26" s="102">
        <f>+'BISIESTO CAMBIOS DATA'!AO26/366*365</f>
        <v>8606.220174428172</v>
      </c>
      <c r="AP26" s="102">
        <f>+'BISIESTO CAMBIOS DATA'!AP26/366*365</f>
        <v>3603.7518512423894</v>
      </c>
      <c r="AQ26" s="102">
        <f>+'BISIESTO CAMBIOS DATA'!AQ26/366*365</f>
        <v>2542.3728813559328</v>
      </c>
      <c r="AR26" s="102">
        <f>+'BISIESTO CAMBIOS DATA'!AR26/366*365</f>
        <v>2320.2237946355117</v>
      </c>
      <c r="AS26" s="102">
        <f>+'BISIESTO CAMBIOS DATA'!AS26/366*365</f>
        <v>2461.5791333622878</v>
      </c>
      <c r="AT26" s="102">
        <f>+'BISIESTO CAMBIOS DATA'!AT26/366*365</f>
        <v>2067.726472024322</v>
      </c>
      <c r="AU26" s="102">
        <f>+'BISIESTO CAMBIOS DATA'!AU26/366*365</f>
        <v>1723.1053933536014</v>
      </c>
      <c r="AV26" s="101">
        <v>24</v>
      </c>
      <c r="AW26" s="102">
        <f>+'BISIESTO CAMBIOS DATA'!AW26/366*365</f>
        <v>6565.7396741813391</v>
      </c>
      <c r="AX26" s="102">
        <f>+'BISIESTO CAMBIOS DATA'!AX26/366*365</f>
        <v>3389.8305084745762</v>
      </c>
      <c r="AY26" s="102">
        <f>+'BISIESTO CAMBIOS DATA'!AY26/366*365</f>
        <v>2525.9173934507176</v>
      </c>
      <c r="AZ26" s="102">
        <f>+'BISIESTO CAMBIOS DATA'!AZ26/366*365</f>
        <v>2320.2237946355117</v>
      </c>
      <c r="BA26" s="102">
        <f>+'BISIESTO CAMBIOS DATA'!BA26/366*365</f>
        <v>2461.5791333622878</v>
      </c>
      <c r="BB26" s="102">
        <f>+'BISIESTO CAMBIOS DATA'!BB26/366*365</f>
        <v>2067.726472024322</v>
      </c>
      <c r="BC26" s="102">
        <f>+'BISIESTO CAMBIOS DATA'!BC26/366*365</f>
        <v>1723.1053933536014</v>
      </c>
      <c r="BF26" s="29"/>
      <c r="BG26" s="110">
        <v>24</v>
      </c>
      <c r="BH26" s="33">
        <f>+'BISIESTO CAMBIOS DATA'!BH26/366*365</f>
        <v>329.80814379999998</v>
      </c>
      <c r="BI26" s="33">
        <f>+'BISIESTO CAMBIOS DATA'!BI26/366*365</f>
        <v>959.69524669999998</v>
      </c>
    </row>
    <row r="27" spans="1:61">
      <c r="A27" s="15" t="s">
        <v>16</v>
      </c>
      <c r="AN27" s="101">
        <v>25</v>
      </c>
      <c r="AO27" s="102">
        <f>+'BISIESTO CAMBIOS DATA'!AO27/366*365</f>
        <v>8606.220174428172</v>
      </c>
      <c r="AP27" s="102">
        <f>+'BISIESTO CAMBIOS DATA'!AP27/366*365</f>
        <v>3603.7518512423894</v>
      </c>
      <c r="AQ27" s="102">
        <f>+'BISIESTO CAMBIOS DATA'!AQ27/366*365</f>
        <v>2542.3728813559328</v>
      </c>
      <c r="AR27" s="102">
        <f>+'BISIESTO CAMBIOS DATA'!AR27/366*365</f>
        <v>2320.2237946355117</v>
      </c>
      <c r="AS27" s="102">
        <f>+'BISIESTO CAMBIOS DATA'!AS27/366*365</f>
        <v>2461.5791333622878</v>
      </c>
      <c r="AT27" s="102">
        <f>+'BISIESTO CAMBIOS DATA'!AT27/366*365</f>
        <v>2067.726472024322</v>
      </c>
      <c r="AU27" s="102">
        <f>+'BISIESTO CAMBIOS DATA'!AU27/366*365</f>
        <v>1723.1053933536014</v>
      </c>
      <c r="AV27" s="101">
        <v>25</v>
      </c>
      <c r="AW27" s="102">
        <f>+'BISIESTO CAMBIOS DATA'!AW27/366*365</f>
        <v>6565.7396741813391</v>
      </c>
      <c r="AX27" s="102">
        <f>+'BISIESTO CAMBIOS DATA'!AX27/366*365</f>
        <v>3389.8305084745762</v>
      </c>
      <c r="AY27" s="102">
        <f>+'BISIESTO CAMBIOS DATA'!AY27/366*365</f>
        <v>2525.9173934507176</v>
      </c>
      <c r="AZ27" s="102">
        <f>+'BISIESTO CAMBIOS DATA'!AZ27/366*365</f>
        <v>2320.2237946355117</v>
      </c>
      <c r="BA27" s="102">
        <f>+'BISIESTO CAMBIOS DATA'!BA27/366*365</f>
        <v>2461.5791333622878</v>
      </c>
      <c r="BB27" s="102">
        <f>+'BISIESTO CAMBIOS DATA'!BB27/366*365</f>
        <v>2067.726472024322</v>
      </c>
      <c r="BC27" s="102">
        <f>+'BISIESTO CAMBIOS DATA'!BC27/366*365</f>
        <v>1723.1053933536014</v>
      </c>
      <c r="BG27" s="110">
        <v>25</v>
      </c>
      <c r="BH27" s="33">
        <f>+'BISIESTO CAMBIOS DATA'!BH27/366*365</f>
        <v>349.31792130000002</v>
      </c>
      <c r="BI27" s="33">
        <f>+'BISIESTO CAMBIOS DATA'!BI27/366*365</f>
        <v>1020.0826532999999</v>
      </c>
    </row>
    <row r="28" spans="1:61">
      <c r="A28" s="15" t="s">
        <v>17</v>
      </c>
      <c r="AM28" s="29"/>
      <c r="AN28" s="101">
        <v>26</v>
      </c>
      <c r="AO28" s="102">
        <f>+'BISIESTO CAMBIOS DATA'!AO28/366*365</f>
        <v>8630.9034062859973</v>
      </c>
      <c r="AP28" s="102">
        <f>+'BISIESTO CAMBIOS DATA'!AP28/366*365</f>
        <v>3751.8512423893371</v>
      </c>
      <c r="AQ28" s="102">
        <f>+'BISIESTO CAMBIOS DATA'!AQ28/366*365</f>
        <v>2756.2942241237456</v>
      </c>
      <c r="AR28" s="102">
        <f>+'BISIESTO CAMBIOS DATA'!AR28/366*365</f>
        <v>2451.8676978772423</v>
      </c>
      <c r="AS28" s="102">
        <f>+'BISIESTO CAMBIOS DATA'!AS28/366*365</f>
        <v>2530.503349096432</v>
      </c>
      <c r="AT28" s="102">
        <f>+'BISIESTO CAMBIOS DATA'!AT28/366*365</f>
        <v>2166.1896373588133</v>
      </c>
      <c r="AU28" s="102">
        <f>+'BISIESTO CAMBIOS DATA'!AU28/366*365</f>
        <v>1821.5685586880929</v>
      </c>
      <c r="AV28" s="101">
        <v>26</v>
      </c>
      <c r="AW28" s="102">
        <f>+'BISIESTO CAMBIOS DATA'!AW28/366*365</f>
        <v>7010.0378476221831</v>
      </c>
      <c r="AX28" s="102">
        <f>+'BISIESTO CAMBIOS DATA'!AX28/366*365</f>
        <v>3644.890571005431</v>
      </c>
      <c r="AY28" s="102">
        <f>+'BISIESTO CAMBIOS DATA'!AY28/366*365</f>
        <v>2772.7497120289618</v>
      </c>
      <c r="AZ28" s="102">
        <f>+'BISIESTO CAMBIOS DATA'!AZ28/366*365</f>
        <v>2451.8676978772423</v>
      </c>
      <c r="BA28" s="102">
        <f>+'BISIESTO CAMBIOS DATA'!BA28/366*365</f>
        <v>2530.503349096432</v>
      </c>
      <c r="BB28" s="102">
        <f>+'BISIESTO CAMBIOS DATA'!BB28/366*365</f>
        <v>2166.1896373588133</v>
      </c>
      <c r="BC28" s="102">
        <f>+'BISIESTO CAMBIOS DATA'!BC28/366*365</f>
        <v>1821.5685586880929</v>
      </c>
      <c r="BF28" s="29"/>
      <c r="BG28" s="110">
        <v>26</v>
      </c>
      <c r="BH28" s="33">
        <f>+'BISIESTO CAMBIOS DATA'!BH28/366*365</f>
        <v>390.19555040000006</v>
      </c>
      <c r="BI28" s="33">
        <f>+'BISIESTO CAMBIOS DATA'!BI28/366*365</f>
        <v>1079.5410228999999</v>
      </c>
    </row>
    <row r="29" spans="1:61">
      <c r="A29" s="15" t="s">
        <v>18</v>
      </c>
      <c r="AM29" s="29"/>
      <c r="AN29" s="101">
        <v>27</v>
      </c>
      <c r="AO29" s="102">
        <f>+'BISIESTO CAMBIOS DATA'!AO29/366*365</f>
        <v>8688.4976139542559</v>
      </c>
      <c r="AP29" s="102">
        <f>+'BISIESTO CAMBIOS DATA'!AP29/366*365</f>
        <v>4006.9113049201906</v>
      </c>
      <c r="AQ29" s="102">
        <f>+'BISIESTO CAMBIOS DATA'!AQ29/366*365</f>
        <v>3093.6317261806821</v>
      </c>
      <c r="AR29" s="102">
        <f>+'BISIESTO CAMBIOS DATA'!AR29/366*365</f>
        <v>2624.650320882015</v>
      </c>
      <c r="AS29" s="102">
        <f>+'BISIESTO CAMBIOS DATA'!AS29/366*365</f>
        <v>2579.7349317636772</v>
      </c>
      <c r="AT29" s="102">
        <f>+'BISIESTO CAMBIOS DATA'!AT29/366*365</f>
        <v>2215.421220026059</v>
      </c>
      <c r="AU29" s="102">
        <f>+'BISIESTO CAMBIOS DATA'!AU29/366*365</f>
        <v>1821.5685586880929</v>
      </c>
      <c r="AV29" s="101">
        <v>27</v>
      </c>
      <c r="AW29" s="102">
        <f>+'BISIESTO CAMBIOS DATA'!AW29/366*365</f>
        <v>8688.4976139542559</v>
      </c>
      <c r="AX29" s="102">
        <f>+'BISIESTO CAMBIOS DATA'!AX29/366*365</f>
        <v>4006.9113049201906</v>
      </c>
      <c r="AY29" s="102">
        <f>+'BISIESTO CAMBIOS DATA'!AY29/366*365</f>
        <v>3093.6317261806821</v>
      </c>
      <c r="AZ29" s="102">
        <f>+'BISIESTO CAMBIOS DATA'!AZ29/366*365</f>
        <v>2624.650320882015</v>
      </c>
      <c r="BA29" s="102">
        <f>+'BISIESTO CAMBIOS DATA'!BA29/366*365</f>
        <v>2579.7349317636772</v>
      </c>
      <c r="BB29" s="102">
        <f>+'BISIESTO CAMBIOS DATA'!BB29/366*365</f>
        <v>2215.421220026059</v>
      </c>
      <c r="BC29" s="102">
        <f>+'BISIESTO CAMBIOS DATA'!BC29/366*365</f>
        <v>1821.5685586880929</v>
      </c>
      <c r="BF29" s="29"/>
      <c r="BG29" s="110">
        <v>27</v>
      </c>
      <c r="BH29" s="33">
        <f>+'BISIESTO CAMBIOS DATA'!BH29/366*365</f>
        <v>459.87332730000003</v>
      </c>
      <c r="BI29" s="33">
        <f>+'BISIESTO CAMBIOS DATA'!BI29/366*365</f>
        <v>1139.9284295</v>
      </c>
    </row>
    <row r="30" spans="1:61">
      <c r="C30"/>
      <c r="AM30" s="29"/>
      <c r="AN30" s="101">
        <v>28</v>
      </c>
      <c r="AO30" s="102">
        <f>+'BISIESTO CAMBIOS DATA'!AO30/366*365</f>
        <v>8869.507980911636</v>
      </c>
      <c r="AP30" s="102">
        <f>+'BISIESTO CAMBIOS DATA'!AP30/366*365</f>
        <v>4196.1494158301803</v>
      </c>
      <c r="AQ30" s="102">
        <f>+'BISIESTO CAMBIOS DATA'!AQ30/366*365</f>
        <v>3200.5923975645883</v>
      </c>
      <c r="AR30" s="102">
        <f>+'BISIESTO CAMBIOS DATA'!AR30/366*365</f>
        <v>2674.0167845976634</v>
      </c>
      <c r="AS30" s="102">
        <f>+'BISIESTO CAMBIOS DATA'!AS30/366*365</f>
        <v>2609.2738813640249</v>
      </c>
      <c r="AT30" s="102">
        <f>+'BISIESTO CAMBIOS DATA'!AT30/366*365</f>
        <v>2235.1138530929575</v>
      </c>
      <c r="AU30" s="102">
        <f>+'BISIESTO CAMBIOS DATA'!AU30/366*365</f>
        <v>1821.5685586880929</v>
      </c>
      <c r="AV30" s="101">
        <v>28</v>
      </c>
      <c r="AW30" s="102">
        <f>+'BISIESTO CAMBIOS DATA'!AW30/366*365</f>
        <v>8869.507980911636</v>
      </c>
      <c r="AX30" s="102">
        <f>+'BISIESTO CAMBIOS DATA'!AX30/366*365</f>
        <v>4196.1494158301803</v>
      </c>
      <c r="AY30" s="102">
        <f>+'BISIESTO CAMBIOS DATA'!AY30/366*365</f>
        <v>3200.5923975645883</v>
      </c>
      <c r="AZ30" s="102">
        <f>+'BISIESTO CAMBIOS DATA'!AZ30/366*365</f>
        <v>2674.0167845976634</v>
      </c>
      <c r="BA30" s="102">
        <f>+'BISIESTO CAMBIOS DATA'!BA30/366*365</f>
        <v>2609.2738813640249</v>
      </c>
      <c r="BB30" s="102">
        <f>+'BISIESTO CAMBIOS DATA'!BB30/366*365</f>
        <v>2235.1138530929575</v>
      </c>
      <c r="BC30" s="102">
        <f>+'BISIESTO CAMBIOS DATA'!BC30/366*365</f>
        <v>1821.5685586880929</v>
      </c>
      <c r="BF30" s="29"/>
      <c r="BG30" s="110">
        <v>28</v>
      </c>
      <c r="BH30" s="33">
        <f>+'BISIESTO CAMBIOS DATA'!BH30/366*365</f>
        <v>596.44177000000002</v>
      </c>
      <c r="BI30" s="33">
        <f>+'BISIESTO CAMBIOS DATA'!BI30/366*365</f>
        <v>1200.3158361000003</v>
      </c>
    </row>
    <row r="31" spans="1:61">
      <c r="A31"/>
      <c r="B31"/>
      <c r="C31"/>
      <c r="AN31" s="101">
        <v>29</v>
      </c>
      <c r="AO31" s="102">
        <f>+'BISIESTO CAMBIOS DATA'!AO31/366*365</f>
        <v>9050.518347869016</v>
      </c>
      <c r="AP31" s="102">
        <f>+'BISIESTO CAMBIOS DATA'!AP31/366*365</f>
        <v>4360.7042948823437</v>
      </c>
      <c r="AQ31" s="102">
        <f>+'BISIESTO CAMBIOS DATA'!AQ31/366*365</f>
        <v>3307.5530689484945</v>
      </c>
      <c r="AR31" s="102">
        <f>+'BISIESTO CAMBIOS DATA'!AR31/366*365</f>
        <v>2748.0664801711373</v>
      </c>
      <c r="AS31" s="102">
        <f>+'BISIESTO CAMBIOS DATA'!AS31/366*365</f>
        <v>2678.198097098169</v>
      </c>
      <c r="AT31" s="102">
        <f>+'BISIESTO CAMBIOS DATA'!AT31/366*365</f>
        <v>2264.6528026933047</v>
      </c>
      <c r="AU31" s="102">
        <f>+'BISIESTO CAMBIOS DATA'!AU31/366*365</f>
        <v>1821.5685586880929</v>
      </c>
      <c r="AV31" s="101">
        <v>29</v>
      </c>
      <c r="AW31" s="102">
        <f>+'BISIESTO CAMBIOS DATA'!AW31/366*365</f>
        <v>9050.518347869016</v>
      </c>
      <c r="AX31" s="102">
        <f>+'BISIESTO CAMBIOS DATA'!AX31/366*365</f>
        <v>4360.7042948823437</v>
      </c>
      <c r="AY31" s="102">
        <f>+'BISIESTO CAMBIOS DATA'!AY31/366*365</f>
        <v>3307.5530689484945</v>
      </c>
      <c r="AZ31" s="102">
        <f>+'BISIESTO CAMBIOS DATA'!AZ31/366*365</f>
        <v>2748.0664801711373</v>
      </c>
      <c r="BA31" s="102">
        <f>+'BISIESTO CAMBIOS DATA'!BA31/366*365</f>
        <v>2678.198097098169</v>
      </c>
      <c r="BB31" s="102">
        <f>+'BISIESTO CAMBIOS DATA'!BB31/366*365</f>
        <v>2264.6528026933047</v>
      </c>
      <c r="BC31" s="102">
        <f>+'BISIESTO CAMBIOS DATA'!BC31/366*365</f>
        <v>1821.5685586880929</v>
      </c>
      <c r="BG31" s="110">
        <v>29</v>
      </c>
      <c r="BH31" s="33">
        <f>+'BISIESTO CAMBIOS DATA'!BH31/366*365</f>
        <v>706.9971759</v>
      </c>
      <c r="BI31" s="33">
        <f>+'BISIESTO CAMBIOS DATA'!BI31/366*365</f>
        <v>1290.4324274999999</v>
      </c>
    </row>
    <row r="32" spans="1:61">
      <c r="A32"/>
      <c r="B32"/>
      <c r="C32"/>
      <c r="AN32" s="101">
        <v>30</v>
      </c>
      <c r="AO32" s="102">
        <f>+'BISIESTO CAMBIOS DATA'!AO32/366*365</f>
        <v>9223.3009708737864</v>
      </c>
      <c r="AP32" s="102">
        <f>+'BISIESTO CAMBIOS DATA'!AP32/366*365</f>
        <v>4648.6753332236303</v>
      </c>
      <c r="AQ32" s="102">
        <f>+'BISIESTO CAMBIOS DATA'!AQ32/366*365</f>
        <v>3340.4640447589277</v>
      </c>
      <c r="AR32" s="102">
        <f>+'BISIESTO CAMBIOS DATA'!AR32/366*365</f>
        <v>2822.1161757446112</v>
      </c>
      <c r="AS32" s="102">
        <f>+'BISIESTO CAMBIOS DATA'!AS32/366*365</f>
        <v>2707.7370466985162</v>
      </c>
      <c r="AT32" s="102">
        <f>+'BISIESTO CAMBIOS DATA'!AT32/366*365</f>
        <v>2284.3454357602027</v>
      </c>
      <c r="AU32" s="102">
        <f>+'BISIESTO CAMBIOS DATA'!AU32/366*365</f>
        <v>1821.5685586880929</v>
      </c>
      <c r="AV32" s="101">
        <v>30</v>
      </c>
      <c r="AW32" s="102">
        <f>+'BISIESTO CAMBIOS DATA'!AW32/366*365</f>
        <v>9223.3009708737864</v>
      </c>
      <c r="AX32" s="102">
        <f>+'BISIESTO CAMBIOS DATA'!AX32/366*365</f>
        <v>4648.6753332236303</v>
      </c>
      <c r="AY32" s="102">
        <f>+'BISIESTO CAMBIOS DATA'!AY32/366*365</f>
        <v>3340.4640447589277</v>
      </c>
      <c r="AZ32" s="102">
        <f>+'BISIESTO CAMBIOS DATA'!AZ32/366*365</f>
        <v>2822.1161757446112</v>
      </c>
      <c r="BA32" s="102">
        <f>+'BISIESTO CAMBIOS DATA'!BA32/366*365</f>
        <v>2707.7370466985162</v>
      </c>
      <c r="BB32" s="102">
        <f>+'BISIESTO CAMBIOS DATA'!BB32/366*365</f>
        <v>2284.3454357602027</v>
      </c>
      <c r="BC32" s="102">
        <f>+'BISIESTO CAMBIOS DATA'!BC32/366*365</f>
        <v>1821.5685586880929</v>
      </c>
      <c r="BG32" s="110">
        <v>30</v>
      </c>
      <c r="BH32" s="33">
        <f>+'BISIESTO CAMBIOS DATA'!BH32/366*365</f>
        <v>761.81036040000004</v>
      </c>
      <c r="BI32" s="33">
        <f>+'BISIESTO CAMBIOS DATA'!BI32/366*365</f>
        <v>1379.6199818999999</v>
      </c>
    </row>
    <row r="33" spans="1:61">
      <c r="A33"/>
      <c r="B33"/>
      <c r="C33"/>
      <c r="AN33" s="101">
        <v>31</v>
      </c>
      <c r="AO33" s="102">
        <f>+'BISIESTO CAMBIOS DATA'!AO33/366*365</f>
        <v>9404.3113378311664</v>
      </c>
      <c r="AP33" s="102">
        <f>+'BISIESTO CAMBIOS DATA'!AP33/366*365</f>
        <v>4854.3689320388348</v>
      </c>
      <c r="AQ33" s="102">
        <f>+'BISIESTO CAMBIOS DATA'!AQ33/366*365</f>
        <v>3389.8305084745762</v>
      </c>
      <c r="AR33" s="102">
        <f>+'BISIESTO CAMBIOS DATA'!AR33/366*365</f>
        <v>2904.3936152706929</v>
      </c>
      <c r="AS33" s="102">
        <f>+'BISIESTO CAMBIOS DATA'!AS33/366*365</f>
        <v>2756.9686293657624</v>
      </c>
      <c r="AT33" s="102">
        <f>+'BISIESTO CAMBIOS DATA'!AT33/366*365</f>
        <v>2313.8843853605504</v>
      </c>
      <c r="AU33" s="102">
        <f>+'BISIESTO CAMBIOS DATA'!AU33/366*365</f>
        <v>2018.4948893570759</v>
      </c>
      <c r="AV33" s="101">
        <v>31</v>
      </c>
      <c r="AW33" s="102">
        <f>+'BISIESTO CAMBIOS DATA'!AW33/366*365</f>
        <v>9404.3113378311664</v>
      </c>
      <c r="AX33" s="102">
        <f>+'BISIESTO CAMBIOS DATA'!AX33/366*365</f>
        <v>4854.3689320388348</v>
      </c>
      <c r="AY33" s="102">
        <f>+'BISIESTO CAMBIOS DATA'!AY33/366*365</f>
        <v>3389.8305084745762</v>
      </c>
      <c r="AZ33" s="102">
        <f>+'BISIESTO CAMBIOS DATA'!AZ33/366*365</f>
        <v>2904.3936152706929</v>
      </c>
      <c r="BA33" s="102">
        <f>+'BISIESTO CAMBIOS DATA'!BA33/366*365</f>
        <v>2756.9686293657624</v>
      </c>
      <c r="BB33" s="102">
        <f>+'BISIESTO CAMBIOS DATA'!BB33/366*365</f>
        <v>2313.8843853605504</v>
      </c>
      <c r="BC33" s="102">
        <f>+'BISIESTO CAMBIOS DATA'!BC33/366*365</f>
        <v>2018.4948893570759</v>
      </c>
      <c r="BG33" s="110">
        <v>31</v>
      </c>
      <c r="BH33" s="33">
        <f>+'BISIESTO CAMBIOS DATA'!BH33/366*365</f>
        <v>816.62354479999999</v>
      </c>
      <c r="BI33" s="33">
        <f>+'BISIESTO CAMBIOS DATA'!BI33/366*365</f>
        <v>1469.7365732999999</v>
      </c>
    </row>
    <row r="34" spans="1:61">
      <c r="A34"/>
      <c r="B34"/>
      <c r="C34"/>
      <c r="AN34" s="101">
        <v>32</v>
      </c>
      <c r="AO34" s="102">
        <f>+'BISIESTO CAMBIOS DATA'!AO34/366*365</f>
        <v>9577.0939608359422</v>
      </c>
      <c r="AP34" s="102">
        <f>+'BISIESTO CAMBIOS DATA'!AP34/366*365</f>
        <v>5018.9238110909992</v>
      </c>
      <c r="AQ34" s="102">
        <f>+'BISIESTO CAMBIOS DATA'!AQ34/366*365</f>
        <v>3422.7414842850094</v>
      </c>
      <c r="AR34" s="102">
        <f>+'BISIESTO CAMBIOS DATA'!AR34/366*365</f>
        <v>2961.9878229389506</v>
      </c>
      <c r="AS34" s="102">
        <f>+'BISIESTO CAMBIOS DATA'!AS34/366*365</f>
        <v>2806.200212033008</v>
      </c>
      <c r="AT34" s="102">
        <f>+'BISIESTO CAMBIOS DATA'!AT34/366*365</f>
        <v>2363.115968027796</v>
      </c>
      <c r="AU34" s="102">
        <f>+'BISIESTO CAMBIOS DATA'!AU34/366*365</f>
        <v>2018.4948893570759</v>
      </c>
      <c r="AV34" s="101">
        <v>32</v>
      </c>
      <c r="AW34" s="102">
        <f>+'BISIESTO CAMBIOS DATA'!AW34/366*365</f>
        <v>9577.0939608359422</v>
      </c>
      <c r="AX34" s="102">
        <f>+'BISIESTO CAMBIOS DATA'!AX34/366*365</f>
        <v>5018.9238110909992</v>
      </c>
      <c r="AY34" s="102">
        <f>+'BISIESTO CAMBIOS DATA'!AY34/366*365</f>
        <v>3422.7414842850094</v>
      </c>
      <c r="AZ34" s="102">
        <f>+'BISIESTO CAMBIOS DATA'!AZ34/366*365</f>
        <v>2961.9878229389506</v>
      </c>
      <c r="BA34" s="102">
        <f>+'BISIESTO CAMBIOS DATA'!BA34/366*365</f>
        <v>2806.200212033008</v>
      </c>
      <c r="BB34" s="102">
        <f>+'BISIESTO CAMBIOS DATA'!BB34/366*365</f>
        <v>2363.115968027796</v>
      </c>
      <c r="BC34" s="102">
        <f>+'BISIESTO CAMBIOS DATA'!BC34/366*365</f>
        <v>2018.4948893570759</v>
      </c>
      <c r="BG34" s="110">
        <v>32</v>
      </c>
      <c r="BH34" s="33">
        <f>+'BISIESTO CAMBIOS DATA'!BH34/366*365</f>
        <v>868.64961819999996</v>
      </c>
      <c r="BI34" s="33">
        <f>+'BISIESTO CAMBIOS DATA'!BI34/366*365</f>
        <v>1559.8531646999998</v>
      </c>
    </row>
    <row r="35" spans="1:61">
      <c r="A35"/>
      <c r="B35"/>
      <c r="C35"/>
      <c r="AN35" s="101">
        <v>33</v>
      </c>
      <c r="AO35" s="102">
        <f>+'BISIESTO CAMBIOS DATA'!AO35/366*365</f>
        <v>9667.5991443146304</v>
      </c>
      <c r="AP35" s="102">
        <f>+'BISIESTO CAMBIOS DATA'!AP35/366*365</f>
        <v>5142.3399703801224</v>
      </c>
      <c r="AQ35" s="102">
        <f>+'BISIESTO CAMBIOS DATA'!AQ35/366*365</f>
        <v>3463.8802040480505</v>
      </c>
      <c r="AR35" s="102">
        <f>+'BISIESTO CAMBIOS DATA'!AR35/366*365</f>
        <v>3068.9484943228567</v>
      </c>
      <c r="AS35" s="102">
        <f>+'BISIESTO CAMBIOS DATA'!AS35/366*365</f>
        <v>2855.4317947002537</v>
      </c>
      <c r="AT35" s="102">
        <f>+'BISIESTO CAMBIOS DATA'!AT35/366*365</f>
        <v>2412.3475506950422</v>
      </c>
      <c r="AU35" s="102">
        <f>+'BISIESTO CAMBIOS DATA'!AU35/366*365</f>
        <v>2018.4948893570759</v>
      </c>
      <c r="AV35" s="101">
        <v>33</v>
      </c>
      <c r="AW35" s="102">
        <f>+'BISIESTO CAMBIOS DATA'!AW35/366*365</f>
        <v>9667.5991443146304</v>
      </c>
      <c r="AX35" s="102">
        <f>+'BISIESTO CAMBIOS DATA'!AX35/366*365</f>
        <v>5142.3399703801224</v>
      </c>
      <c r="AY35" s="102">
        <f>+'BISIESTO CAMBIOS DATA'!AY35/366*365</f>
        <v>3463.8802040480505</v>
      </c>
      <c r="AZ35" s="102">
        <f>+'BISIESTO CAMBIOS DATA'!AZ35/366*365</f>
        <v>3068.9484943228567</v>
      </c>
      <c r="BA35" s="102">
        <f>+'BISIESTO CAMBIOS DATA'!BA35/366*365</f>
        <v>2855.4317947002537</v>
      </c>
      <c r="BB35" s="102">
        <f>+'BISIESTO CAMBIOS DATA'!BB35/366*365</f>
        <v>2412.3475506950422</v>
      </c>
      <c r="BC35" s="102">
        <f>+'BISIESTO CAMBIOS DATA'!BC35/366*365</f>
        <v>2018.4948893570759</v>
      </c>
      <c r="BG35" s="110">
        <v>33</v>
      </c>
      <c r="BH35" s="33">
        <f>+'BISIESTO CAMBIOS DATA'!BH35/366*365</f>
        <v>904.88206219999995</v>
      </c>
      <c r="BI35" s="33">
        <f>+'BISIESTO CAMBIOS DATA'!BI35/366*365</f>
        <v>1649.9697561</v>
      </c>
    </row>
    <row r="36" spans="1:61">
      <c r="A36"/>
      <c r="B36"/>
      <c r="C36"/>
      <c r="AN36" s="101">
        <v>34</v>
      </c>
      <c r="AO36" s="102">
        <f>+'BISIESTO CAMBIOS DATA'!AO36/366*365</f>
        <v>9848.6095112720104</v>
      </c>
      <c r="AP36" s="102">
        <f>+'BISIESTO CAMBIOS DATA'!AP36/366*365</f>
        <v>5241.0728978114212</v>
      </c>
      <c r="AQ36" s="102">
        <f>+'BISIESTO CAMBIOS DATA'!AQ36/366*365</f>
        <v>3496.7911798584832</v>
      </c>
      <c r="AR36" s="102">
        <f>+'BISIESTO CAMBIOS DATA'!AR36/366*365</f>
        <v>3126.542701991114</v>
      </c>
      <c r="AS36" s="102">
        <f>+'BISIESTO CAMBIOS DATA'!AS36/366*365</f>
        <v>2904.6633773674994</v>
      </c>
      <c r="AT36" s="102">
        <f>+'BISIESTO CAMBIOS DATA'!AT36/366*365</f>
        <v>2461.5791333622878</v>
      </c>
      <c r="AU36" s="102">
        <f>+'BISIESTO CAMBIOS DATA'!AU36/366*365</f>
        <v>2018.4948893570759</v>
      </c>
      <c r="AV36" s="101">
        <v>34</v>
      </c>
      <c r="AW36" s="102">
        <f>+'BISIESTO CAMBIOS DATA'!AW36/366*365</f>
        <v>9848.6095112720104</v>
      </c>
      <c r="AX36" s="102">
        <f>+'BISIESTO CAMBIOS DATA'!AX36/366*365</f>
        <v>5241.0728978114212</v>
      </c>
      <c r="AY36" s="102">
        <f>+'BISIESTO CAMBIOS DATA'!AY36/366*365</f>
        <v>3496.7911798584832</v>
      </c>
      <c r="AZ36" s="102">
        <f>+'BISIESTO CAMBIOS DATA'!AZ36/366*365</f>
        <v>3126.542701991114</v>
      </c>
      <c r="BA36" s="102">
        <f>+'BISIESTO CAMBIOS DATA'!BA36/366*365</f>
        <v>2904.6633773674994</v>
      </c>
      <c r="BB36" s="102">
        <f>+'BISIESTO CAMBIOS DATA'!BB36/366*365</f>
        <v>2461.5791333622878</v>
      </c>
      <c r="BC36" s="102">
        <f>+'BISIESTO CAMBIOS DATA'!BC36/366*365</f>
        <v>2018.4948893570759</v>
      </c>
      <c r="BG36" s="110">
        <v>34</v>
      </c>
      <c r="BH36" s="33">
        <f>+'BISIESTO CAMBIOS DATA'!BH36/366*365</f>
        <v>942.97258020000004</v>
      </c>
      <c r="BI36" s="33">
        <f>+'BISIESTO CAMBIOS DATA'!BI36/366*365</f>
        <v>1741.0153845999998</v>
      </c>
    </row>
    <row r="37" spans="1:61">
      <c r="A37"/>
      <c r="B37"/>
      <c r="C37"/>
      <c r="AN37" s="101">
        <v>35</v>
      </c>
      <c r="AO37" s="102">
        <f>+'BISIESTO CAMBIOS DATA'!AO37/366*365</f>
        <v>9980.2534145137415</v>
      </c>
      <c r="AP37" s="102">
        <f>+'BISIESTO CAMBIOS DATA'!AP37/366*365</f>
        <v>5323.3503373375033</v>
      </c>
      <c r="AQ37" s="102">
        <f>+'BISIESTO CAMBIOS DATA'!AQ37/366*365</f>
        <v>3546.1576435741322</v>
      </c>
      <c r="AR37" s="102">
        <f>+'BISIESTO CAMBIOS DATA'!AR37/366*365</f>
        <v>3175.9091657067638</v>
      </c>
      <c r="AS37" s="102">
        <f>+'BISIESTO CAMBIOS DATA'!AS37/366*365</f>
        <v>2953.8949600347455</v>
      </c>
      <c r="AT37" s="102">
        <f>+'BISIESTO CAMBIOS DATA'!AT37/366*365</f>
        <v>2510.8107160295335</v>
      </c>
      <c r="AU37" s="102">
        <f>+'BISIESTO CAMBIOS DATA'!AU37/366*365</f>
        <v>2018.4948893570759</v>
      </c>
      <c r="AV37" s="101">
        <v>35</v>
      </c>
      <c r="AW37" s="102">
        <f>+'BISIESTO CAMBIOS DATA'!AW37/366*365</f>
        <v>9980.2534145137415</v>
      </c>
      <c r="AX37" s="102">
        <f>+'BISIESTO CAMBIOS DATA'!AX37/366*365</f>
        <v>5323.3503373375033</v>
      </c>
      <c r="AY37" s="102">
        <f>+'BISIESTO CAMBIOS DATA'!AY37/366*365</f>
        <v>3546.1576435741322</v>
      </c>
      <c r="AZ37" s="102">
        <f>+'BISIESTO CAMBIOS DATA'!AZ37/366*365</f>
        <v>3175.9091657067638</v>
      </c>
      <c r="BA37" s="102">
        <f>+'BISIESTO CAMBIOS DATA'!BA37/366*365</f>
        <v>2953.8949600347455</v>
      </c>
      <c r="BB37" s="102">
        <f>+'BISIESTO CAMBIOS DATA'!BB37/366*365</f>
        <v>2510.8107160295335</v>
      </c>
      <c r="BC37" s="102">
        <f>+'BISIESTO CAMBIOS DATA'!BC37/366*365</f>
        <v>2018.4948893570759</v>
      </c>
      <c r="BG37" s="110">
        <v>35</v>
      </c>
      <c r="BH37" s="33">
        <f>+'BISIESTO CAMBIOS DATA'!BH37/366*365</f>
        <v>969.91465389999996</v>
      </c>
      <c r="BI37" s="33">
        <f>+'BISIESTO CAMBIOS DATA'!BI37/366*365</f>
        <v>1830.202939</v>
      </c>
    </row>
    <row r="38" spans="1:61">
      <c r="C38"/>
      <c r="AN38" s="101">
        <v>36</v>
      </c>
      <c r="AO38" s="102">
        <f>+'BISIESTO CAMBIOS DATA'!AO38/366*365</f>
        <v>10111.897317755474</v>
      </c>
      <c r="AP38" s="102">
        <f>+'BISIESTO CAMBIOS DATA'!AP38/366*365</f>
        <v>5430.31100872141</v>
      </c>
      <c r="AQ38" s="102">
        <f>+'BISIESTO CAMBIOS DATA'!AQ38/366*365</f>
        <v>3570.8408754319576</v>
      </c>
      <c r="AR38" s="102">
        <f>+'BISIESTO CAMBIOS DATA'!AR38/366*365</f>
        <v>3208.8201415171961</v>
      </c>
      <c r="AS38" s="102">
        <f>+'BISIESTO CAMBIOS DATA'!AS38/366*365</f>
        <v>3003.1265427019907</v>
      </c>
      <c r="AT38" s="102">
        <f>+'BISIESTO CAMBIOS DATA'!AT38/366*365</f>
        <v>2560.0422986967792</v>
      </c>
      <c r="AU38" s="102">
        <f>+'BISIESTO CAMBIOS DATA'!AU38/366*365</f>
        <v>2116.9580546915677</v>
      </c>
      <c r="AV38" s="101">
        <v>36</v>
      </c>
      <c r="AW38" s="102">
        <f>+'BISIESTO CAMBIOS DATA'!AW38/366*365</f>
        <v>10111.897317755474</v>
      </c>
      <c r="AX38" s="102">
        <f>+'BISIESTO CAMBIOS DATA'!AX38/366*365</f>
        <v>5430.31100872141</v>
      </c>
      <c r="AY38" s="102">
        <f>+'BISIESTO CAMBIOS DATA'!AY38/366*365</f>
        <v>3570.8408754319576</v>
      </c>
      <c r="AZ38" s="102">
        <f>+'BISIESTO CAMBIOS DATA'!AZ38/366*365</f>
        <v>3208.8201415171961</v>
      </c>
      <c r="BA38" s="102">
        <f>+'BISIESTO CAMBIOS DATA'!BA38/366*365</f>
        <v>3003.1265427019907</v>
      </c>
      <c r="BB38" s="102">
        <f>+'BISIESTO CAMBIOS DATA'!BB38/366*365</f>
        <v>2560.0422986967792</v>
      </c>
      <c r="BC38" s="102">
        <f>+'BISIESTO CAMBIOS DATA'!BC38/366*365</f>
        <v>2116.9580546915677</v>
      </c>
      <c r="BG38" s="110">
        <v>36</v>
      </c>
      <c r="BH38" s="33">
        <f>+'BISIESTO CAMBIOS DATA'!BH38/366*365</f>
        <v>969.91465389999996</v>
      </c>
      <c r="BI38" s="33">
        <f>+'BISIESTO CAMBIOS DATA'!BI38/366*365</f>
        <v>1920.3195304000001</v>
      </c>
    </row>
    <row r="39" spans="1:61">
      <c r="A39" s="6" t="s">
        <v>83</v>
      </c>
      <c r="AN39" s="101">
        <v>37</v>
      </c>
      <c r="AO39" s="102">
        <f>+'BISIESTO CAMBIOS DATA'!AO39/366*365</f>
        <v>10375.185124238933</v>
      </c>
      <c r="AP39" s="102">
        <f>+'BISIESTO CAMBIOS DATA'!AP39/366*365</f>
        <v>5545.4994240579235</v>
      </c>
      <c r="AQ39" s="102">
        <f>+'BISIESTO CAMBIOS DATA'!AQ39/366*365</f>
        <v>3595.5241072897816</v>
      </c>
      <c r="AR39" s="102">
        <f>+'BISIESTO CAMBIOS DATA'!AR39/366*365</f>
        <v>3241.7311173276289</v>
      </c>
      <c r="AS39" s="102">
        <f>+'BISIESTO CAMBIOS DATA'!AS39/366*365</f>
        <v>3052.3581253692369</v>
      </c>
      <c r="AT39" s="102">
        <f>+'BISIESTO CAMBIOS DATA'!AT39/366*365</f>
        <v>2609.2738813640249</v>
      </c>
      <c r="AU39" s="102">
        <f>+'BISIESTO CAMBIOS DATA'!AU39/366*365</f>
        <v>2116.9580546915677</v>
      </c>
      <c r="AV39" s="101">
        <v>37</v>
      </c>
      <c r="AW39" s="102">
        <f>+'BISIESTO CAMBIOS DATA'!AW39/366*365</f>
        <v>10375.185124238933</v>
      </c>
      <c r="AX39" s="102">
        <f>+'BISIESTO CAMBIOS DATA'!AX39/366*365</f>
        <v>5545.4994240579235</v>
      </c>
      <c r="AY39" s="102">
        <f>+'BISIESTO CAMBIOS DATA'!AY39/366*365</f>
        <v>3595.5241072897816</v>
      </c>
      <c r="AZ39" s="102">
        <f>+'BISIESTO CAMBIOS DATA'!AZ39/366*365</f>
        <v>3241.7311173276289</v>
      </c>
      <c r="BA39" s="102">
        <f>+'BISIESTO CAMBIOS DATA'!BA39/366*365</f>
        <v>3052.3581253692369</v>
      </c>
      <c r="BB39" s="102">
        <f>+'BISIESTO CAMBIOS DATA'!BB39/366*365</f>
        <v>2609.2738813640249</v>
      </c>
      <c r="BC39" s="102">
        <f>+'BISIESTO CAMBIOS DATA'!BC39/366*365</f>
        <v>2116.9580546915677</v>
      </c>
      <c r="BG39" s="110">
        <v>37</v>
      </c>
      <c r="BH39" s="33">
        <f>+'BISIESTO CAMBIOS DATA'!BH39/366*365</f>
        <v>969.91465389999996</v>
      </c>
      <c r="BI39" s="33">
        <f>+'BISIESTO CAMBIOS DATA'!BI39/366*365</f>
        <v>2010.4361218000001</v>
      </c>
    </row>
    <row r="40" spans="1:61">
      <c r="A40" s="103" t="s">
        <v>24</v>
      </c>
      <c r="B40" s="103" t="s">
        <v>61</v>
      </c>
      <c r="AN40" s="101">
        <v>38</v>
      </c>
      <c r="AO40" s="102">
        <f>+'BISIESTO CAMBIOS DATA'!AO40/366*365</f>
        <v>10646.700674675007</v>
      </c>
      <c r="AP40" s="102">
        <f>+'BISIESTO CAMBIOS DATA'!AP40/366*365</f>
        <v>5627.7768635840066</v>
      </c>
      <c r="AQ40" s="102">
        <f>+'BISIESTO CAMBIOS DATA'!AQ40/366*365</f>
        <v>3628.4350831002139</v>
      </c>
      <c r="AR40" s="102">
        <f>+'BISIESTO CAMBIOS DATA'!AR40/366*365</f>
        <v>3274.6420931380617</v>
      </c>
      <c r="AS40" s="102">
        <f>+'BISIESTO CAMBIOS DATA'!AS40/366*365</f>
        <v>3101.5897080364825</v>
      </c>
      <c r="AT40" s="102">
        <f>+'BISIESTO CAMBIOS DATA'!AT40/366*365</f>
        <v>2658.5054640312705</v>
      </c>
      <c r="AU40" s="102">
        <f>+'BISIESTO CAMBIOS DATA'!AU40/366*365</f>
        <v>2116.9580546915677</v>
      </c>
      <c r="AV40" s="101">
        <v>38</v>
      </c>
      <c r="AW40" s="102">
        <f>+'BISIESTO CAMBIOS DATA'!AW40/366*365</f>
        <v>10646.700674675007</v>
      </c>
      <c r="AX40" s="102">
        <f>+'BISIESTO CAMBIOS DATA'!AX40/366*365</f>
        <v>5627.7768635840066</v>
      </c>
      <c r="AY40" s="102">
        <f>+'BISIESTO CAMBIOS DATA'!AY40/366*365</f>
        <v>3628.4350831002139</v>
      </c>
      <c r="AZ40" s="102">
        <f>+'BISIESTO CAMBIOS DATA'!AZ40/366*365</f>
        <v>3274.6420931380617</v>
      </c>
      <c r="BA40" s="102">
        <f>+'BISIESTO CAMBIOS DATA'!BA40/366*365</f>
        <v>3101.5897080364825</v>
      </c>
      <c r="BB40" s="102">
        <f>+'BISIESTO CAMBIOS DATA'!BB40/366*365</f>
        <v>2658.5054640312705</v>
      </c>
      <c r="BC40" s="102">
        <f>+'BISIESTO CAMBIOS DATA'!BC40/366*365</f>
        <v>2116.9580546915677</v>
      </c>
      <c r="BG40" s="110">
        <v>38</v>
      </c>
      <c r="BH40" s="33">
        <f>+'BISIESTO CAMBIOS DATA'!BH40/366*365</f>
        <v>1042.3795419000003</v>
      </c>
      <c r="BI40" s="33">
        <f>+'BISIESTO CAMBIOS DATA'!BI40/366*365</f>
        <v>2099.6236761999999</v>
      </c>
    </row>
    <row r="41" spans="1:61">
      <c r="A41" s="14" t="s">
        <v>142</v>
      </c>
      <c r="B41" s="104">
        <v>1</v>
      </c>
      <c r="AN41" s="101">
        <v>39</v>
      </c>
      <c r="AO41" s="102">
        <f>+'BISIESTO CAMBIOS DATA'!AO41/366*365</f>
        <v>10909.988481158467</v>
      </c>
      <c r="AP41" s="102">
        <f>+'BISIESTO CAMBIOS DATA'!AP41/366*365</f>
        <v>5775.8762547309543</v>
      </c>
      <c r="AQ41" s="102">
        <f>+'BISIESTO CAMBIOS DATA'!AQ41/366*365</f>
        <v>3686.0292907684716</v>
      </c>
      <c r="AR41" s="102">
        <f>+'BISIESTO CAMBIOS DATA'!AR41/366*365</f>
        <v>3324.0085568537111</v>
      </c>
      <c r="AS41" s="102">
        <f>+'BISIESTO CAMBIOS DATA'!AS41/366*365</f>
        <v>3150.8212907037282</v>
      </c>
      <c r="AT41" s="102">
        <f>+'BISIESTO CAMBIOS DATA'!AT41/366*365</f>
        <v>2707.7370466985162</v>
      </c>
      <c r="AU41" s="102">
        <f>+'BISIESTO CAMBIOS DATA'!AU41/366*365</f>
        <v>2116.9580546915677</v>
      </c>
      <c r="AV41" s="101">
        <v>39</v>
      </c>
      <c r="AW41" s="102">
        <f>+'BISIESTO CAMBIOS DATA'!AW41/366*365</f>
        <v>10909.988481158467</v>
      </c>
      <c r="AX41" s="102">
        <f>+'BISIESTO CAMBIOS DATA'!AX41/366*365</f>
        <v>5775.8762547309543</v>
      </c>
      <c r="AY41" s="102">
        <f>+'BISIESTO CAMBIOS DATA'!AY41/366*365</f>
        <v>3686.0292907684716</v>
      </c>
      <c r="AZ41" s="102">
        <f>+'BISIESTO CAMBIOS DATA'!AZ41/366*365</f>
        <v>3324.0085568537111</v>
      </c>
      <c r="BA41" s="102">
        <f>+'BISIESTO CAMBIOS DATA'!BA41/366*365</f>
        <v>3150.8212907037282</v>
      </c>
      <c r="BB41" s="102">
        <f>+'BISIESTO CAMBIOS DATA'!BB41/366*365</f>
        <v>2707.7370466985162</v>
      </c>
      <c r="BC41" s="102">
        <f>+'BISIESTO CAMBIOS DATA'!BC41/366*365</f>
        <v>2116.9580546915677</v>
      </c>
      <c r="BG41" s="110">
        <v>39</v>
      </c>
      <c r="BH41" s="33">
        <f>+'BISIESTO CAMBIOS DATA'!BH41/366*365</f>
        <v>1042.3795419000003</v>
      </c>
      <c r="BI41" s="33">
        <f>+'BISIESTO CAMBIOS DATA'!BI41/366*365</f>
        <v>2160.0110828000002</v>
      </c>
    </row>
    <row r="42" spans="1:61">
      <c r="A42" s="36" t="s">
        <v>62</v>
      </c>
      <c r="B42" s="105">
        <v>4</v>
      </c>
      <c r="AN42" s="101">
        <v>40</v>
      </c>
      <c r="AO42" s="102">
        <f>+'BISIESTO CAMBIOS DATA'!AO42/366*365</f>
        <v>11173.276287641929</v>
      </c>
      <c r="AP42" s="102">
        <f>+'BISIESTO CAMBIOS DATA'!AP42/366*365</f>
        <v>6006.2530854039824</v>
      </c>
      <c r="AQ42" s="102">
        <f>+'BISIESTO CAMBIOS DATA'!AQ42/366*365</f>
        <v>3776.5344742471616</v>
      </c>
      <c r="AR42" s="102">
        <f>+'BISIESTO CAMBIOS DATA'!AR42/366*365</f>
        <v>3389.8305084745762</v>
      </c>
      <c r="AS42" s="102">
        <f>+'BISIESTO CAMBIOS DATA'!AS42/366*365</f>
        <v>3249.2844560382196</v>
      </c>
      <c r="AT42" s="102">
        <f>+'BISIESTO CAMBIOS DATA'!AT42/366*365</f>
        <v>2756.9686293657624</v>
      </c>
      <c r="AU42" s="102">
        <f>+'BISIESTO CAMBIOS DATA'!AU42/366*365</f>
        <v>2116.9580546915677</v>
      </c>
      <c r="AV42" s="101">
        <v>40</v>
      </c>
      <c r="AW42" s="102">
        <f>+'BISIESTO CAMBIOS DATA'!AW42/366*365</f>
        <v>11173.276287641929</v>
      </c>
      <c r="AX42" s="102">
        <f>+'BISIESTO CAMBIOS DATA'!AX42/366*365</f>
        <v>6006.2530854039824</v>
      </c>
      <c r="AY42" s="102">
        <f>+'BISIESTO CAMBIOS DATA'!AY42/366*365</f>
        <v>3776.5344742471616</v>
      </c>
      <c r="AZ42" s="102">
        <f>+'BISIESTO CAMBIOS DATA'!AZ42/366*365</f>
        <v>3389.8305084745762</v>
      </c>
      <c r="BA42" s="102">
        <f>+'BISIESTO CAMBIOS DATA'!BA42/366*365</f>
        <v>3249.2844560382196</v>
      </c>
      <c r="BB42" s="102">
        <f>+'BISIESTO CAMBIOS DATA'!BB42/366*365</f>
        <v>2756.9686293657624</v>
      </c>
      <c r="BC42" s="102">
        <f>+'BISIESTO CAMBIOS DATA'!BC42/366*365</f>
        <v>2116.9580546915677</v>
      </c>
      <c r="BG42" s="110">
        <v>40</v>
      </c>
      <c r="BH42" s="33">
        <f>+'BISIESTO CAMBIOS DATA'!BH42/366*365</f>
        <v>1042.3795419000003</v>
      </c>
      <c r="BI42" s="33">
        <f>+'BISIESTO CAMBIOS DATA'!BI42/366*365</f>
        <v>2250.1276742</v>
      </c>
    </row>
    <row r="43" spans="1:61">
      <c r="A43" s="106" t="s">
        <v>178</v>
      </c>
      <c r="B43" s="105">
        <v>6</v>
      </c>
      <c r="AN43" s="101">
        <v>41</v>
      </c>
      <c r="AO43" s="102">
        <f>+'BISIESTO CAMBIOS DATA'!AO43/366*365</f>
        <v>11354.286654599309</v>
      </c>
      <c r="AP43" s="102">
        <f>+'BISIESTO CAMBIOS DATA'!AP43/366*365</f>
        <v>6335.362843508311</v>
      </c>
      <c r="AQ43" s="102">
        <f>+'BISIESTO CAMBIOS DATA'!AQ43/366*365</f>
        <v>4187.9216718775715</v>
      </c>
      <c r="AR43" s="102">
        <f>+'BISIESTO CAMBIOS DATA'!AR43/366*365</f>
        <v>3735.395754484121</v>
      </c>
      <c r="AS43" s="102">
        <f>+'BISIESTO CAMBIOS DATA'!AS43/366*365</f>
        <v>3347.7476213727109</v>
      </c>
      <c r="AT43" s="102">
        <f>+'BISIESTO CAMBIOS DATA'!AT43/366*365</f>
        <v>2904.6633773674994</v>
      </c>
      <c r="AU43" s="102">
        <f>+'BISIESTO CAMBIOS DATA'!AU43/366*365</f>
        <v>2264.6528026933047</v>
      </c>
      <c r="AV43" s="101">
        <v>41</v>
      </c>
      <c r="AW43" s="102">
        <f>+'BISIESTO CAMBIOS DATA'!AW43/366*365</f>
        <v>11354.286654599309</v>
      </c>
      <c r="AX43" s="102">
        <f>+'BISIESTO CAMBIOS DATA'!AX43/366*365</f>
        <v>6335.362843508311</v>
      </c>
      <c r="AY43" s="102">
        <f>+'BISIESTO CAMBIOS DATA'!AY43/366*365</f>
        <v>4187.9216718775715</v>
      </c>
      <c r="AZ43" s="102">
        <f>+'BISIESTO CAMBIOS DATA'!AZ43/366*365</f>
        <v>3735.395754484121</v>
      </c>
      <c r="BA43" s="102">
        <f>+'BISIESTO CAMBIOS DATA'!BA43/366*365</f>
        <v>3347.7476213727109</v>
      </c>
      <c r="BB43" s="102">
        <f>+'BISIESTO CAMBIOS DATA'!BB43/366*365</f>
        <v>2904.6633773674994</v>
      </c>
      <c r="BC43" s="102">
        <f>+'BISIESTO CAMBIOS DATA'!BC43/366*365</f>
        <v>2264.6528026933047</v>
      </c>
      <c r="BG43" s="110">
        <v>41</v>
      </c>
      <c r="BH43" s="33">
        <f>+'BISIESTO CAMBIOS DATA'!BH43/366*365</f>
        <v>1142.7155406000002</v>
      </c>
      <c r="BI43" s="33">
        <f>+'BISIESTO CAMBIOS DATA'!BI43/366*365</f>
        <v>2340.2442656000003</v>
      </c>
    </row>
    <row r="44" spans="1:61">
      <c r="A44" s="106" t="s">
        <v>172</v>
      </c>
      <c r="B44" s="105">
        <v>5.9318472453655202</v>
      </c>
      <c r="AN44" s="101">
        <v>42</v>
      </c>
      <c r="AO44" s="102">
        <f>+'BISIESTO CAMBIOS DATA'!AO44/366*365</f>
        <v>11617.574461082771</v>
      </c>
      <c r="AP44" s="102">
        <f>+'BISIESTO CAMBIOS DATA'!AP44/366*365</f>
        <v>6705.6113213756789</v>
      </c>
      <c r="AQ44" s="102">
        <f>+'BISIESTO CAMBIOS DATA'!AQ44/366*365</f>
        <v>4459.4372223136425</v>
      </c>
      <c r="AR44" s="102">
        <f>+'BISIESTO CAMBIOS DATA'!AR44/366*365</f>
        <v>3916.4061214415015</v>
      </c>
      <c r="AS44" s="102">
        <f>+'BISIESTO CAMBIOS DATA'!AS44/366*365</f>
        <v>3593.9055347089402</v>
      </c>
      <c r="AT44" s="102">
        <f>+'BISIESTO CAMBIOS DATA'!AT44/366*365</f>
        <v>3052.3581253692369</v>
      </c>
      <c r="AU44" s="102">
        <f>+'BISIESTO CAMBIOS DATA'!AU44/366*365</f>
        <v>2412.3475506950422</v>
      </c>
      <c r="AV44" s="101">
        <v>42</v>
      </c>
      <c r="AW44" s="102">
        <f>+'BISIESTO CAMBIOS DATA'!AW44/366*365</f>
        <v>11617.574461082771</v>
      </c>
      <c r="AX44" s="102">
        <f>+'BISIESTO CAMBIOS DATA'!AX44/366*365</f>
        <v>6705.6113213756789</v>
      </c>
      <c r="AY44" s="102">
        <f>+'BISIESTO CAMBIOS DATA'!AY44/366*365</f>
        <v>4459.4372223136425</v>
      </c>
      <c r="AZ44" s="102">
        <f>+'BISIESTO CAMBIOS DATA'!AZ44/366*365</f>
        <v>3916.4061214415015</v>
      </c>
      <c r="BA44" s="102">
        <f>+'BISIESTO CAMBIOS DATA'!BA44/366*365</f>
        <v>3593.9055347089402</v>
      </c>
      <c r="BB44" s="102">
        <f>+'BISIESTO CAMBIOS DATA'!BB44/366*365</f>
        <v>3052.3581253692369</v>
      </c>
      <c r="BC44" s="102">
        <f>+'BISIESTO CAMBIOS DATA'!BC44/366*365</f>
        <v>2412.3475506950422</v>
      </c>
      <c r="BG44" s="110">
        <v>42</v>
      </c>
      <c r="BH44" s="33">
        <f>+'BISIESTO CAMBIOS DATA'!BH44/366*365</f>
        <v>1223.5417617000001</v>
      </c>
      <c r="BI44" s="33">
        <f>+'BISIESTO CAMBIOS DATA'!BI44/366*365</f>
        <v>2430.3608569999997</v>
      </c>
    </row>
    <row r="45" spans="1:61">
      <c r="A45" s="108" t="s">
        <v>175</v>
      </c>
      <c r="B45" s="105">
        <v>5.7258230127691201</v>
      </c>
      <c r="AN45" s="101">
        <v>43</v>
      </c>
      <c r="AO45" s="102">
        <f>+'BISIESTO CAMBIOS DATA'!AO45/366*365</f>
        <v>11889.090011518843</v>
      </c>
      <c r="AP45" s="102">
        <f>+'BISIESTO CAMBIOS DATA'!AP45/366*365</f>
        <v>6952.4436399539254</v>
      </c>
      <c r="AQ45" s="102">
        <f>+'BISIESTO CAMBIOS DATA'!AQ45/366*365</f>
        <v>4854.3689320388348</v>
      </c>
      <c r="AR45" s="102">
        <f>+'BISIESTO CAMBIOS DATA'!AR45/366*365</f>
        <v>4261.9713674510449</v>
      </c>
      <c r="AS45" s="102">
        <f>+'BISIESTO CAMBIOS DATA'!AS45/366*365</f>
        <v>3840.0634480451686</v>
      </c>
      <c r="AT45" s="102">
        <f>+'BISIESTO CAMBIOS DATA'!AT45/366*365</f>
        <v>3170.5139237706267</v>
      </c>
      <c r="AU45" s="102">
        <f>+'BISIESTO CAMBIOS DATA'!AU45/366*365</f>
        <v>2510.8107160295335</v>
      </c>
      <c r="AV45" s="101">
        <v>43</v>
      </c>
      <c r="AW45" s="102">
        <f>+'BISIESTO CAMBIOS DATA'!AW45/366*365</f>
        <v>11889.090011518843</v>
      </c>
      <c r="AX45" s="102">
        <f>+'BISIESTO CAMBIOS DATA'!AX45/366*365</f>
        <v>6952.4436399539254</v>
      </c>
      <c r="AY45" s="102">
        <f>+'BISIESTO CAMBIOS DATA'!AY45/366*365</f>
        <v>4854.3689320388348</v>
      </c>
      <c r="AZ45" s="102">
        <f>+'BISIESTO CAMBIOS DATA'!AZ45/366*365</f>
        <v>4261.9713674510449</v>
      </c>
      <c r="BA45" s="102">
        <f>+'BISIESTO CAMBIOS DATA'!BA45/366*365</f>
        <v>3840.0634480451686</v>
      </c>
      <c r="BB45" s="102">
        <f>+'BISIESTO CAMBIOS DATA'!BB45/366*365</f>
        <v>3170.5139237706267</v>
      </c>
      <c r="BC45" s="102">
        <f>+'BISIESTO CAMBIOS DATA'!BC45/366*365</f>
        <v>2510.8107160295335</v>
      </c>
      <c r="BG45" s="110">
        <v>43</v>
      </c>
      <c r="BH45" s="33">
        <f>+'BISIESTO CAMBIOS DATA'!BH45/366*365</f>
        <v>1303.4389458999999</v>
      </c>
      <c r="BI45" s="33">
        <f>+'BISIESTO CAMBIOS DATA'!BI45/366*365</f>
        <v>2519.5484114000001</v>
      </c>
    </row>
    <row r="46" spans="1:61">
      <c r="A46" s="107" t="s">
        <v>179</v>
      </c>
      <c r="B46" s="105">
        <v>10</v>
      </c>
      <c r="AN46" s="101">
        <v>44</v>
      </c>
      <c r="AO46" s="102">
        <f>+'BISIESTO CAMBIOS DATA'!AO46/366*365</f>
        <v>11971.367451044927</v>
      </c>
      <c r="AP46" s="102">
        <f>+'BISIESTO CAMBIOS DATA'!AP46/366*365</f>
        <v>7133.4540069113054</v>
      </c>
      <c r="AQ46" s="102">
        <f>+'BISIESTO CAMBIOS DATA'!AQ46/366*365</f>
        <v>5027.1515550436079</v>
      </c>
      <c r="AR46" s="102">
        <f>+'BISIESTO CAMBIOS DATA'!AR46/366*365</f>
        <v>4525.259173934508</v>
      </c>
      <c r="AS46" s="102">
        <f>+'BISIESTO CAMBIOS DATA'!AS46/366*365</f>
        <v>4086.2213613813974</v>
      </c>
      <c r="AT46" s="102">
        <f>+'BISIESTO CAMBIOS DATA'!AT46/366*365</f>
        <v>3268.9770891051185</v>
      </c>
      <c r="AU46" s="102">
        <f>+'BISIESTO CAMBIOS DATA'!AU46/366*365</f>
        <v>2609.2738813640249</v>
      </c>
      <c r="AV46" s="101">
        <v>44</v>
      </c>
      <c r="AW46" s="102">
        <f>+'BISIESTO CAMBIOS DATA'!AW46/366*365</f>
        <v>11971.367451044927</v>
      </c>
      <c r="AX46" s="102">
        <f>+'BISIESTO CAMBIOS DATA'!AX46/366*365</f>
        <v>7133.4540069113054</v>
      </c>
      <c r="AY46" s="102">
        <f>+'BISIESTO CAMBIOS DATA'!AY46/366*365</f>
        <v>5027.1515550436079</v>
      </c>
      <c r="AZ46" s="102">
        <f>+'BISIESTO CAMBIOS DATA'!AZ46/366*365</f>
        <v>4525.259173934508</v>
      </c>
      <c r="BA46" s="102">
        <f>+'BISIESTO CAMBIOS DATA'!BA46/366*365</f>
        <v>4086.2213613813974</v>
      </c>
      <c r="BB46" s="102">
        <f>+'BISIESTO CAMBIOS DATA'!BB46/366*365</f>
        <v>3268.9770891051185</v>
      </c>
      <c r="BC46" s="102">
        <f>+'BISIESTO CAMBIOS DATA'!BC46/366*365</f>
        <v>2609.2738813640249</v>
      </c>
      <c r="BG46" s="110">
        <v>44</v>
      </c>
      <c r="BH46" s="33">
        <f>+'BISIESTO CAMBIOS DATA'!BH46/366*365</f>
        <v>1347.1036859999999</v>
      </c>
      <c r="BI46" s="33">
        <f>+'BISIESTO CAMBIOS DATA'!BI46/366*365</f>
        <v>2609.6650027999999</v>
      </c>
    </row>
    <row r="47" spans="1:61">
      <c r="A47" s="106" t="s">
        <v>173</v>
      </c>
      <c r="B47" s="105">
        <v>9.8222772755307801</v>
      </c>
      <c r="AN47" s="101">
        <v>45</v>
      </c>
      <c r="AO47" s="102">
        <f>+'BISIESTO CAMBIOS DATA'!AO47/366*365</f>
        <v>12061.872634523615</v>
      </c>
      <c r="AP47" s="102">
        <f>+'BISIESTO CAMBIOS DATA'!AP47/366*365</f>
        <v>7487.2469968734586</v>
      </c>
      <c r="AQ47" s="102">
        <f>+'BISIESTO CAMBIOS DATA'!AQ47/366*365</f>
        <v>5232.8451538588115</v>
      </c>
      <c r="AR47" s="102">
        <f>+'BISIESTO CAMBIOS DATA'!AR47/366*365</f>
        <v>4698.0417969392802</v>
      </c>
      <c r="AS47" s="102">
        <f>+'BISIESTO CAMBIOS DATA'!AS47/366*365</f>
        <v>4332.3792747176267</v>
      </c>
      <c r="AT47" s="102">
        <f>+'BISIESTO CAMBIOS DATA'!AT47/366*365</f>
        <v>3367.4402544396098</v>
      </c>
      <c r="AU47" s="102">
        <f>+'BISIESTO CAMBIOS DATA'!AU47/366*365</f>
        <v>2707.7370466985162</v>
      </c>
      <c r="AV47" s="101">
        <v>45</v>
      </c>
      <c r="AW47" s="102">
        <f>+'BISIESTO CAMBIOS DATA'!AW47/366*365</f>
        <v>12061.872634523615</v>
      </c>
      <c r="AX47" s="102">
        <f>+'BISIESTO CAMBIOS DATA'!AX47/366*365</f>
        <v>7487.2469968734586</v>
      </c>
      <c r="AY47" s="102">
        <f>+'BISIESTO CAMBIOS DATA'!AY47/366*365</f>
        <v>5232.8451538588115</v>
      </c>
      <c r="AZ47" s="102">
        <f>+'BISIESTO CAMBIOS DATA'!AZ47/366*365</f>
        <v>4698.0417969392802</v>
      </c>
      <c r="BA47" s="102">
        <f>+'BISIESTO CAMBIOS DATA'!BA47/366*365</f>
        <v>4332.3792747176267</v>
      </c>
      <c r="BB47" s="102">
        <f>+'BISIESTO CAMBIOS DATA'!BB47/366*365</f>
        <v>3367.4402544396098</v>
      </c>
      <c r="BC47" s="102">
        <f>+'BISIESTO CAMBIOS DATA'!BC47/366*365</f>
        <v>2707.7370466985162</v>
      </c>
      <c r="BG47" s="110">
        <v>45</v>
      </c>
      <c r="BH47" s="33">
        <f>+'BISIESTO CAMBIOS DATA'!BH47/366*365</f>
        <v>1445.5816107000001</v>
      </c>
      <c r="BI47" s="33">
        <f>+'BISIESTO CAMBIOS DATA'!BI47/366*365</f>
        <v>2699.7815942000002</v>
      </c>
    </row>
    <row r="48" spans="1:61">
      <c r="A48" s="108" t="s">
        <v>176</v>
      </c>
      <c r="B48" s="105">
        <v>9.2944311173425795</v>
      </c>
      <c r="AN48" s="101">
        <v>46</v>
      </c>
      <c r="AO48" s="102">
        <f>+'BISIESTO CAMBIOS DATA'!AO48/366*365</f>
        <v>12588.44824749054</v>
      </c>
      <c r="AP48" s="102">
        <f>+'BISIESTO CAMBIOS DATA'!AP48/366*365</f>
        <v>7832.8122428830029</v>
      </c>
      <c r="AQ48" s="102">
        <f>+'BISIESTO CAMBIOS DATA'!AQ48/366*365</f>
        <v>5677.1433272996546</v>
      </c>
      <c r="AR48" s="102">
        <f>+'BISIESTO CAMBIOS DATA'!AR48/366*365</f>
        <v>5051.8347869014315</v>
      </c>
      <c r="AS48" s="102">
        <f>+'BISIESTO CAMBIOS DATA'!AS48/366*365</f>
        <v>4578.5371880538551</v>
      </c>
      <c r="AT48" s="102">
        <f>+'BISIESTO CAMBIOS DATA'!AT48/366*365</f>
        <v>3465.9034197741012</v>
      </c>
      <c r="AU48" s="102">
        <f>+'BISIESTO CAMBIOS DATA'!AU48/366*365</f>
        <v>2806.200212033008</v>
      </c>
      <c r="AV48" s="101">
        <v>46</v>
      </c>
      <c r="AW48" s="102">
        <f>+'BISIESTO CAMBIOS DATA'!AW48/366*365</f>
        <v>12588.44824749054</v>
      </c>
      <c r="AX48" s="102">
        <f>+'BISIESTO CAMBIOS DATA'!AX48/366*365</f>
        <v>7832.8122428830029</v>
      </c>
      <c r="AY48" s="102">
        <f>+'BISIESTO CAMBIOS DATA'!AY48/366*365</f>
        <v>5677.1433272996546</v>
      </c>
      <c r="AZ48" s="102">
        <f>+'BISIESTO CAMBIOS DATA'!AZ48/366*365</f>
        <v>5051.8347869014315</v>
      </c>
      <c r="BA48" s="102">
        <f>+'BISIESTO CAMBIOS DATA'!BA48/366*365</f>
        <v>4578.5371880538551</v>
      </c>
      <c r="BB48" s="102">
        <f>+'BISIESTO CAMBIOS DATA'!BB48/366*365</f>
        <v>3465.9034197741012</v>
      </c>
      <c r="BC48" s="102">
        <f>+'BISIESTO CAMBIOS DATA'!BC48/366*365</f>
        <v>2806.200212033008</v>
      </c>
      <c r="BG48" s="110">
        <v>46</v>
      </c>
      <c r="BH48" s="33">
        <f>+'BISIESTO CAMBIOS DATA'!BH48/366*365</f>
        <v>1590.5113865000003</v>
      </c>
      <c r="BI48" s="33">
        <f>+'BISIESTO CAMBIOS DATA'!BI48/366*365</f>
        <v>2789.8981856</v>
      </c>
    </row>
    <row r="49" spans="1:61">
      <c r="A49" s="108" t="s">
        <v>180</v>
      </c>
      <c r="B49" s="105">
        <v>12</v>
      </c>
      <c r="AN49" s="101">
        <v>47</v>
      </c>
      <c r="AO49" s="102">
        <f>+'BISIESTO CAMBIOS DATA'!AO49/366*365</f>
        <v>13213.756787888762</v>
      </c>
      <c r="AP49" s="102">
        <f>+'BISIESTO CAMBIOS DATA'!AP49/366*365</f>
        <v>8013.8226098403811</v>
      </c>
      <c r="AQ49" s="102">
        <f>+'BISIESTO CAMBIOS DATA'!AQ49/366*365</f>
        <v>5989.7975974987667</v>
      </c>
      <c r="AR49" s="102">
        <f>+'BISIESTO CAMBIOS DATA'!AR49/366*365</f>
        <v>5224.6174099062046</v>
      </c>
      <c r="AS49" s="102">
        <f>+'BISIESTO CAMBIOS DATA'!AS49/366*365</f>
        <v>4726.2319360555921</v>
      </c>
      <c r="AT49" s="102">
        <f>+'BISIESTO CAMBIOS DATA'!AT49/366*365</f>
        <v>3564.366585108593</v>
      </c>
      <c r="AU49" s="102">
        <f>+'BISIESTO CAMBIOS DATA'!AU49/366*365</f>
        <v>2904.6633773674994</v>
      </c>
      <c r="AV49" s="101">
        <v>47</v>
      </c>
      <c r="AW49" s="102">
        <f>+'BISIESTO CAMBIOS DATA'!AW49/366*365</f>
        <v>13213.756787888762</v>
      </c>
      <c r="AX49" s="102">
        <f>+'BISIESTO CAMBIOS DATA'!AX49/366*365</f>
        <v>8013.8226098403811</v>
      </c>
      <c r="AY49" s="102">
        <f>+'BISIESTO CAMBIOS DATA'!AY49/366*365</f>
        <v>5989.7975974987667</v>
      </c>
      <c r="AZ49" s="102">
        <f>+'BISIESTO CAMBIOS DATA'!AZ49/366*365</f>
        <v>5224.6174099062046</v>
      </c>
      <c r="BA49" s="102">
        <f>+'BISIESTO CAMBIOS DATA'!BA49/366*365</f>
        <v>4726.2319360555921</v>
      </c>
      <c r="BB49" s="102">
        <f>+'BISIESTO CAMBIOS DATA'!BB49/366*365</f>
        <v>3564.366585108593</v>
      </c>
      <c r="BC49" s="102">
        <f>+'BISIESTO CAMBIOS DATA'!BC49/366*365</f>
        <v>2904.6633773674994</v>
      </c>
      <c r="BG49" s="110">
        <v>47</v>
      </c>
      <c r="BH49" s="33">
        <f>+'BISIESTO CAMBIOS DATA'!BH49/366*365</f>
        <v>1664.8343485</v>
      </c>
      <c r="BI49" s="33">
        <f>+'BISIESTO CAMBIOS DATA'!BI49/366*365</f>
        <v>2880.0147769999999</v>
      </c>
    </row>
    <row r="50" spans="1:61">
      <c r="A50" s="106" t="s">
        <v>174</v>
      </c>
      <c r="B50" s="105">
        <v>11.7485020253214</v>
      </c>
      <c r="AN50" s="101">
        <v>48</v>
      </c>
      <c r="AO50" s="102">
        <f>+'BISIESTO CAMBIOS DATA'!AO50/366*365</f>
        <v>13839.065328286986</v>
      </c>
      <c r="AP50" s="102">
        <f>+'BISIESTO CAMBIOS DATA'!AP50/366*365</f>
        <v>8367.615599802537</v>
      </c>
      <c r="AQ50" s="102">
        <f>+'BISIESTO CAMBIOS DATA'!AQ50/366*365</f>
        <v>6211.9466842191887</v>
      </c>
      <c r="AR50" s="102">
        <f>+'BISIESTO CAMBIOS DATA'!AR50/366*365</f>
        <v>5397.4000329109767</v>
      </c>
      <c r="AS50" s="102">
        <f>+'BISIESTO CAMBIOS DATA'!AS50/366*365</f>
        <v>5021.621432059067</v>
      </c>
      <c r="AT50" s="102">
        <f>+'BISIESTO CAMBIOS DATA'!AT50/366*365</f>
        <v>3761.2929157775757</v>
      </c>
      <c r="AU50" s="102">
        <f>+'BISIESTO CAMBIOS DATA'!AU50/366*365</f>
        <v>3003.1265427019907</v>
      </c>
      <c r="AV50" s="101">
        <v>48</v>
      </c>
      <c r="AW50" s="102">
        <f>+'BISIESTO CAMBIOS DATA'!AW50/366*365</f>
        <v>13839.065328286986</v>
      </c>
      <c r="AX50" s="102">
        <f>+'BISIESTO CAMBIOS DATA'!AX50/366*365</f>
        <v>8367.615599802537</v>
      </c>
      <c r="AY50" s="102">
        <f>+'BISIESTO CAMBIOS DATA'!AY50/366*365</f>
        <v>6211.9466842191887</v>
      </c>
      <c r="AZ50" s="102">
        <f>+'BISIESTO CAMBIOS DATA'!AZ50/366*365</f>
        <v>5397.4000329109767</v>
      </c>
      <c r="BA50" s="102">
        <f>+'BISIESTO CAMBIOS DATA'!BA50/366*365</f>
        <v>5021.621432059067</v>
      </c>
      <c r="BB50" s="102">
        <f>+'BISIESTO CAMBIOS DATA'!BB50/366*365</f>
        <v>3761.2929157775757</v>
      </c>
      <c r="BC50" s="102">
        <f>+'BISIESTO CAMBIOS DATA'!BC50/366*365</f>
        <v>3003.1265427019907</v>
      </c>
      <c r="BG50" s="110">
        <v>48</v>
      </c>
      <c r="BH50" s="33">
        <f>+'BISIESTO CAMBIOS DATA'!BH50/366*365</f>
        <v>1739.1573105</v>
      </c>
      <c r="BI50" s="33">
        <f>+'BISIESTO CAMBIOS DATA'!BI50/366*365</f>
        <v>2970.1313684000002</v>
      </c>
    </row>
    <row r="51" spans="1:61">
      <c r="A51" s="108" t="s">
        <v>177</v>
      </c>
      <c r="B51" s="105">
        <v>11.0080734336986</v>
      </c>
      <c r="AN51" s="101">
        <v>49</v>
      </c>
      <c r="AO51" s="102">
        <f>+'BISIESTO CAMBIOS DATA'!AO51/366*365</f>
        <v>14456.146124732601</v>
      </c>
      <c r="AP51" s="102">
        <f>+'BISIESTO CAMBIOS DATA'!AP51/366*365</f>
        <v>8713.1808458120795</v>
      </c>
      <c r="AQ51" s="102">
        <f>+'BISIESTO CAMBIOS DATA'!AQ51/366*365</f>
        <v>6434.095770939608</v>
      </c>
      <c r="AR51" s="102">
        <f>+'BISIESTO CAMBIOS DATA'!AR51/366*365</f>
        <v>5570.182655915748</v>
      </c>
      <c r="AS51" s="102">
        <f>+'BISIESTO CAMBIOS DATA'!AS51/366*365</f>
        <v>5317.0109280625411</v>
      </c>
      <c r="AT51" s="102">
        <f>+'BISIESTO CAMBIOS DATA'!AT51/366*365</f>
        <v>4017.2971456472537</v>
      </c>
      <c r="AU51" s="102">
        <f>+'BISIESTO CAMBIOS DATA'!AU51/366*365</f>
        <v>3150.8212907037282</v>
      </c>
      <c r="AV51" s="101">
        <v>49</v>
      </c>
      <c r="AW51" s="102">
        <f>+'BISIESTO CAMBIOS DATA'!AW51/366*365</f>
        <v>14456.146124732601</v>
      </c>
      <c r="AX51" s="102">
        <f>+'BISIESTO CAMBIOS DATA'!AX51/366*365</f>
        <v>8713.1808458120795</v>
      </c>
      <c r="AY51" s="102">
        <f>+'BISIESTO CAMBIOS DATA'!AY51/366*365</f>
        <v>6434.095770939608</v>
      </c>
      <c r="AZ51" s="102">
        <f>+'BISIESTO CAMBIOS DATA'!AZ51/366*365</f>
        <v>5570.182655915748</v>
      </c>
      <c r="BA51" s="102">
        <f>+'BISIESTO CAMBIOS DATA'!BA51/366*365</f>
        <v>5317.0109280625411</v>
      </c>
      <c r="BB51" s="102">
        <f>+'BISIESTO CAMBIOS DATA'!BB51/366*365</f>
        <v>4017.2971456472537</v>
      </c>
      <c r="BC51" s="102">
        <f>+'BISIESTO CAMBIOS DATA'!BC51/366*365</f>
        <v>3150.8212907037282</v>
      </c>
      <c r="BG51" s="110">
        <v>49</v>
      </c>
      <c r="BH51" s="33">
        <f>+'BISIESTO CAMBIOS DATA'!BH51/366*365</f>
        <v>1813.4802725</v>
      </c>
      <c r="BI51" s="33">
        <f>+'BISIESTO CAMBIOS DATA'!BI51/366*365</f>
        <v>3060.2479597999995</v>
      </c>
    </row>
    <row r="52" spans="1:61">
      <c r="AM52" s="28"/>
      <c r="AN52" s="101">
        <v>50</v>
      </c>
      <c r="AO52" s="102">
        <f>+'BISIESTO CAMBIOS DATA'!AO52/366*365</f>
        <v>15254.237288135593</v>
      </c>
      <c r="AP52" s="102">
        <f>+'BISIESTO CAMBIOS DATA'!AP52/366*365</f>
        <v>8984.6963962481495</v>
      </c>
      <c r="AQ52" s="102">
        <f>+'BISIESTO CAMBIOS DATA'!AQ52/366*365</f>
        <v>6697.383577423072</v>
      </c>
      <c r="AR52" s="102">
        <f>+'BISIESTO CAMBIOS DATA'!AR52/366*365</f>
        <v>5751.1930228731289</v>
      </c>
      <c r="AS52" s="102">
        <f>+'BISIESTO CAMBIOS DATA'!AS52/366*365</f>
        <v>5612.4004240660161</v>
      </c>
      <c r="AT52" s="102">
        <f>+'BISIESTO CAMBIOS DATA'!AT52/366*365</f>
        <v>4283.1476920503801</v>
      </c>
      <c r="AU52" s="102">
        <f>+'BISIESTO CAMBIOS DATA'!AU52/366*365</f>
        <v>3298.5160387054652</v>
      </c>
      <c r="AV52" s="101">
        <v>50</v>
      </c>
      <c r="AW52" s="102">
        <f>+'BISIESTO CAMBIOS DATA'!AW52/366*365</f>
        <v>15254.237288135593</v>
      </c>
      <c r="AX52" s="102">
        <f>+'BISIESTO CAMBIOS DATA'!AX52/366*365</f>
        <v>8984.6963962481495</v>
      </c>
      <c r="AY52" s="102">
        <f>+'BISIESTO CAMBIOS DATA'!AY52/366*365</f>
        <v>6697.383577423072</v>
      </c>
      <c r="AZ52" s="102">
        <f>+'BISIESTO CAMBIOS DATA'!AZ52/366*365</f>
        <v>5751.1930228731289</v>
      </c>
      <c r="BA52" s="102">
        <f>+'BISIESTO CAMBIOS DATA'!BA52/366*365</f>
        <v>5612.4004240660161</v>
      </c>
      <c r="BB52" s="102">
        <f>+'BISIESTO CAMBIOS DATA'!BB52/366*365</f>
        <v>4283.1476920503801</v>
      </c>
      <c r="BC52" s="102">
        <f>+'BISIESTO CAMBIOS DATA'!BC52/366*365</f>
        <v>3298.5160387054652</v>
      </c>
      <c r="BF52" s="28"/>
      <c r="BG52" s="110">
        <v>50</v>
      </c>
      <c r="BH52" s="33">
        <f>+'BISIESTO CAMBIOS DATA'!BH52/366*365</f>
        <v>1887.8032344999997</v>
      </c>
      <c r="BI52" s="33">
        <f>+'BISIESTO CAMBIOS DATA'!BI52/366*365</f>
        <v>3149.4355141999999</v>
      </c>
    </row>
    <row r="53" spans="1:61">
      <c r="AN53" s="101">
        <v>51</v>
      </c>
      <c r="AO53" s="102">
        <f>+'BISIESTO CAMBIOS DATA'!AO53/366*365</f>
        <v>15961.823268059899</v>
      </c>
      <c r="AP53" s="102">
        <f>+'BISIESTO CAMBIOS DATA'!AP53/366*365</f>
        <v>9955.5701826559161</v>
      </c>
      <c r="AQ53" s="102">
        <f>+'BISIESTO CAMBIOS DATA'!AQ53/366*365</f>
        <v>7281.5533980582522</v>
      </c>
      <c r="AR53" s="102">
        <f>+'BISIESTO CAMBIOS DATA'!AR53/366*365</f>
        <v>6277.7686358400533</v>
      </c>
      <c r="AS53" s="102">
        <f>+'BISIESTO CAMBIOS DATA'!AS53/366*365</f>
        <v>5907.789920069491</v>
      </c>
      <c r="AT53" s="102">
        <f>+'BISIESTO CAMBIOS DATA'!AT53/366*365</f>
        <v>4529.3056053866094</v>
      </c>
      <c r="AU53" s="102">
        <f>+'BISIESTO CAMBIOS DATA'!AU53/366*365</f>
        <v>3446.2107867072027</v>
      </c>
      <c r="AV53" s="101">
        <v>51</v>
      </c>
      <c r="AW53" s="102">
        <f>+'BISIESTO CAMBIOS DATA'!AW53/366*365</f>
        <v>15961.823268059899</v>
      </c>
      <c r="AX53" s="102">
        <f>+'BISIESTO CAMBIOS DATA'!AX53/366*365</f>
        <v>9955.5701826559161</v>
      </c>
      <c r="AY53" s="102">
        <f>+'BISIESTO CAMBIOS DATA'!AY53/366*365</f>
        <v>7281.5533980582522</v>
      </c>
      <c r="AZ53" s="102">
        <f>+'BISIESTO CAMBIOS DATA'!AZ53/366*365</f>
        <v>6277.7686358400533</v>
      </c>
      <c r="BA53" s="102">
        <f>+'BISIESTO CAMBIOS DATA'!BA53/366*365</f>
        <v>5907.789920069491</v>
      </c>
      <c r="BB53" s="102">
        <f>+'BISIESTO CAMBIOS DATA'!BB53/366*365</f>
        <v>4529.3056053866094</v>
      </c>
      <c r="BC53" s="102">
        <f>+'BISIESTO CAMBIOS DATA'!BC53/366*365</f>
        <v>3446.2107867072027</v>
      </c>
      <c r="BG53" s="110">
        <v>51</v>
      </c>
      <c r="BH53" s="33">
        <f>+'BISIESTO CAMBIOS DATA'!BH53/366*365</f>
        <v>1962.1261965000001</v>
      </c>
      <c r="BI53" s="33">
        <f>+'BISIESTO CAMBIOS DATA'!BI53/366*365</f>
        <v>3239.5521055999998</v>
      </c>
    </row>
    <row r="54" spans="1:61">
      <c r="AN54" s="101">
        <v>52</v>
      </c>
      <c r="AO54" s="102">
        <f>+'BISIESTO CAMBIOS DATA'!AO54/366*365</f>
        <v>16850.419614941584</v>
      </c>
      <c r="AP54" s="102">
        <f>+'BISIESTO CAMBIOS DATA'!AP54/366*365</f>
        <v>10696.067138390654</v>
      </c>
      <c r="AQ54" s="102">
        <f>+'BISIESTO CAMBIOS DATA'!AQ54/366*365</f>
        <v>7709.3960835938797</v>
      </c>
      <c r="AR54" s="102">
        <f>+'BISIESTO CAMBIOS DATA'!AR54/366*365</f>
        <v>6541.0564423235146</v>
      </c>
      <c r="AS54" s="102">
        <f>+'BISIESTO CAMBIOS DATA'!AS54/366*365</f>
        <v>6203.1794160729651</v>
      </c>
      <c r="AT54" s="102">
        <f>+'BISIESTO CAMBIOS DATA'!AT54/366*365</f>
        <v>4775.4635187228378</v>
      </c>
      <c r="AU54" s="102">
        <f>+'BISIESTO CAMBIOS DATA'!AU54/366*365</f>
        <v>3741.6002827106772</v>
      </c>
      <c r="AV54" s="101">
        <v>52</v>
      </c>
      <c r="AW54" s="102">
        <f>+'BISIESTO CAMBIOS DATA'!AW54/366*365</f>
        <v>16850.419614941584</v>
      </c>
      <c r="AX54" s="102">
        <f>+'BISIESTO CAMBIOS DATA'!AX54/366*365</f>
        <v>10696.067138390654</v>
      </c>
      <c r="AY54" s="102">
        <f>+'BISIESTO CAMBIOS DATA'!AY54/366*365</f>
        <v>7709.3960835938797</v>
      </c>
      <c r="AZ54" s="102">
        <f>+'BISIESTO CAMBIOS DATA'!AZ54/366*365</f>
        <v>6541.0564423235146</v>
      </c>
      <c r="BA54" s="102">
        <f>+'BISIESTO CAMBIOS DATA'!BA54/366*365</f>
        <v>6203.1794160729651</v>
      </c>
      <c r="BB54" s="102">
        <f>+'BISIESTO CAMBIOS DATA'!BB54/366*365</f>
        <v>4775.4635187228378</v>
      </c>
      <c r="BC54" s="102">
        <f>+'BISIESTO CAMBIOS DATA'!BC54/366*365</f>
        <v>3741.6002827106772</v>
      </c>
      <c r="BG54" s="110">
        <v>52</v>
      </c>
      <c r="BH54" s="33">
        <f>+'BISIESTO CAMBIOS DATA'!BH54/366*365</f>
        <v>2036.4491585000003</v>
      </c>
      <c r="BI54" s="33">
        <f>+'BISIESTO CAMBIOS DATA'!BI54/366*365</f>
        <v>3329.6686970999999</v>
      </c>
    </row>
    <row r="55" spans="1:61">
      <c r="A55" s="6" t="s">
        <v>84</v>
      </c>
      <c r="AN55" s="101">
        <v>53</v>
      </c>
      <c r="AO55" s="102">
        <f>+'BISIESTO CAMBIOS DATA'!AO55/366*365</f>
        <v>18356.096758268883</v>
      </c>
      <c r="AP55" s="102">
        <f>+'BISIESTO CAMBIOS DATA'!AP55/366*365</f>
        <v>11107.454336021065</v>
      </c>
      <c r="AQ55" s="102">
        <f>+'BISIESTO CAMBIOS DATA'!AQ55/366*365</f>
        <v>7841.0399868356108</v>
      </c>
      <c r="AR55" s="102">
        <f>+'BISIESTO CAMBIOS DATA'!AR55/366*365</f>
        <v>6713.8390653282877</v>
      </c>
      <c r="AS55" s="102">
        <f>+'BISIESTO CAMBIOS DATA'!AS55/366*365</f>
        <v>6498.5689120764391</v>
      </c>
      <c r="AT55" s="102">
        <f>+'BISIESTO CAMBIOS DATA'!AT55/366*365</f>
        <v>5021.621432059067</v>
      </c>
      <c r="AU55" s="102">
        <f>+'BISIESTO CAMBIOS DATA'!AU55/366*365</f>
        <v>4036.9897787141517</v>
      </c>
      <c r="AV55" s="101">
        <v>53</v>
      </c>
      <c r="AW55" s="102">
        <f>+'BISIESTO CAMBIOS DATA'!AW55/366*365</f>
        <v>18356.096758268883</v>
      </c>
      <c r="AX55" s="102">
        <f>+'BISIESTO CAMBIOS DATA'!AX55/366*365</f>
        <v>11107.454336021065</v>
      </c>
      <c r="AY55" s="102">
        <f>+'BISIESTO CAMBIOS DATA'!AY55/366*365</f>
        <v>7841.0399868356108</v>
      </c>
      <c r="AZ55" s="102">
        <f>+'BISIESTO CAMBIOS DATA'!AZ55/366*365</f>
        <v>6713.8390653282877</v>
      </c>
      <c r="BA55" s="102">
        <f>+'BISIESTO CAMBIOS DATA'!BA55/366*365</f>
        <v>6498.5689120764391</v>
      </c>
      <c r="BB55" s="102">
        <f>+'BISIESTO CAMBIOS DATA'!BB55/366*365</f>
        <v>5021.621432059067</v>
      </c>
      <c r="BC55" s="102">
        <f>+'BISIESTO CAMBIOS DATA'!BC55/366*365</f>
        <v>4036.9897787141517</v>
      </c>
      <c r="BG55" s="110">
        <v>53</v>
      </c>
      <c r="BH55" s="33">
        <f>+'BISIESTO CAMBIOS DATA'!BH55/366*365</f>
        <v>2114.4882685999996</v>
      </c>
      <c r="BI55" s="33">
        <f>+'BISIESTO CAMBIOS DATA'!BI55/366*365</f>
        <v>3418.8562514</v>
      </c>
    </row>
    <row r="56" spans="1:61">
      <c r="A56" s="103" t="s">
        <v>24</v>
      </c>
      <c r="B56" s="103" t="s">
        <v>61</v>
      </c>
      <c r="AM56" s="27"/>
      <c r="AN56" s="101">
        <v>54</v>
      </c>
      <c r="AO56" s="102">
        <f>+'BISIESTO CAMBIOS DATA'!AO56/366*365</f>
        <v>19335.198288629261</v>
      </c>
      <c r="AP56" s="102">
        <f>+'BISIESTO CAMBIOS DATA'!AP56/366*365</f>
        <v>11683.396412703636</v>
      </c>
      <c r="AQ56" s="102">
        <f>+'BISIESTO CAMBIOS DATA'!AQ56/366*365</f>
        <v>8194.832976797763</v>
      </c>
      <c r="AR56" s="102">
        <f>+'BISIESTO CAMBIOS DATA'!AR56/366*365</f>
        <v>6977.1268718117508</v>
      </c>
      <c r="AS56" s="102">
        <f>+'BISIESTO CAMBIOS DATA'!AS56/366*365</f>
        <v>6793.958408079915</v>
      </c>
      <c r="AT56" s="102">
        <f>+'BISIESTO CAMBIOS DATA'!AT56/366*365</f>
        <v>5317.0109280625411</v>
      </c>
      <c r="AU56" s="102">
        <f>+'BISIESTO CAMBIOS DATA'!AU56/366*365</f>
        <v>4332.3792747176267</v>
      </c>
      <c r="AV56" s="101">
        <v>54</v>
      </c>
      <c r="AW56" s="102">
        <f>+'BISIESTO CAMBIOS DATA'!AW56/366*365</f>
        <v>19335.198288629261</v>
      </c>
      <c r="AX56" s="102">
        <f>+'BISIESTO CAMBIOS DATA'!AX56/366*365</f>
        <v>11683.396412703636</v>
      </c>
      <c r="AY56" s="102">
        <f>+'BISIESTO CAMBIOS DATA'!AY56/366*365</f>
        <v>8194.832976797763</v>
      </c>
      <c r="AZ56" s="102">
        <f>+'BISIESTO CAMBIOS DATA'!AZ56/366*365</f>
        <v>6977.1268718117508</v>
      </c>
      <c r="BA56" s="102">
        <f>+'BISIESTO CAMBIOS DATA'!BA56/366*365</f>
        <v>6793.958408079915</v>
      </c>
      <c r="BB56" s="102">
        <f>+'BISIESTO CAMBIOS DATA'!BB56/366*365</f>
        <v>5317.0109280625411</v>
      </c>
      <c r="BC56" s="102">
        <f>+'BISIESTO CAMBIOS DATA'!BC56/366*365</f>
        <v>4332.3792747176267</v>
      </c>
      <c r="BF56" s="27"/>
      <c r="BG56" s="110">
        <v>54</v>
      </c>
      <c r="BH56" s="33">
        <f>+'BISIESTO CAMBIOS DATA'!BH56/366*365</f>
        <v>2216.6823413000002</v>
      </c>
      <c r="BI56" s="33">
        <f>+'BISIESTO CAMBIOS DATA'!BI56/366*365</f>
        <v>3509.9018799</v>
      </c>
    </row>
    <row r="57" spans="1:61">
      <c r="A57" s="14" t="s">
        <v>142</v>
      </c>
      <c r="B57" s="104">
        <v>1</v>
      </c>
      <c r="AN57" s="101">
        <v>55</v>
      </c>
      <c r="AO57" s="102">
        <f>+'BISIESTO CAMBIOS DATA'!AO57/366*365</f>
        <v>20577.587625473097</v>
      </c>
      <c r="AP57" s="102">
        <f>+'BISIESTO CAMBIOS DATA'!AP57/366*365</f>
        <v>12177.061049860131</v>
      </c>
      <c r="AQ57" s="102">
        <f>+'BISIESTO CAMBIOS DATA'!AQ57/366*365</f>
        <v>8639.1311502386034</v>
      </c>
      <c r="AR57" s="102">
        <f>+'BISIESTO CAMBIOS DATA'!AR57/366*365</f>
        <v>7330.9198617739021</v>
      </c>
      <c r="AS57" s="102">
        <f>+'BISIESTO CAMBIOS DATA'!AS57/366*365</f>
        <v>7089.347904083389</v>
      </c>
      <c r="AT57" s="102">
        <f>+'BISIESTO CAMBIOS DATA'!AT57/366*365</f>
        <v>5612.4004240660161</v>
      </c>
      <c r="AU57" s="102">
        <f>+'BISIESTO CAMBIOS DATA'!AU57/366*365</f>
        <v>4627.7687707211007</v>
      </c>
      <c r="AV57" s="101">
        <v>55</v>
      </c>
      <c r="AW57" s="102">
        <f>+'BISIESTO CAMBIOS DATA'!AW57/366*365</f>
        <v>20577.587625473097</v>
      </c>
      <c r="AX57" s="102">
        <f>+'BISIESTO CAMBIOS DATA'!AX57/366*365</f>
        <v>12177.061049860131</v>
      </c>
      <c r="AY57" s="102">
        <f>+'BISIESTO CAMBIOS DATA'!AY57/366*365</f>
        <v>8639.1311502386034</v>
      </c>
      <c r="AZ57" s="102">
        <f>+'BISIESTO CAMBIOS DATA'!AZ57/366*365</f>
        <v>7330.9198617739021</v>
      </c>
      <c r="BA57" s="102">
        <f>+'BISIESTO CAMBIOS DATA'!BA57/366*365</f>
        <v>7089.347904083389</v>
      </c>
      <c r="BB57" s="102">
        <f>+'BISIESTO CAMBIOS DATA'!BB57/366*365</f>
        <v>5612.4004240660161</v>
      </c>
      <c r="BC57" s="102">
        <f>+'BISIESTO CAMBIOS DATA'!BC57/366*365</f>
        <v>4627.7687707211007</v>
      </c>
      <c r="BG57" s="110">
        <v>55</v>
      </c>
      <c r="BH57" s="33">
        <f>+'BISIESTO CAMBIOS DATA'!BH57/366*365</f>
        <v>2305.8698957000001</v>
      </c>
      <c r="BI57" s="33">
        <f>+'BISIESTO CAMBIOS DATA'!BI57/366*365</f>
        <v>3660.4058779000002</v>
      </c>
    </row>
    <row r="58" spans="1:61">
      <c r="A58" s="36" t="s">
        <v>62</v>
      </c>
      <c r="B58" s="105">
        <v>4</v>
      </c>
      <c r="AN58" s="101">
        <v>56</v>
      </c>
      <c r="AO58" s="102">
        <f>+'BISIESTO CAMBIOS DATA'!AO58/366*365</f>
        <v>22083.2647688004</v>
      </c>
      <c r="AP58" s="102">
        <f>+'BISIESTO CAMBIOS DATA'!AP58/366*365</f>
        <v>12753.003126542702</v>
      </c>
      <c r="AQ58" s="102">
        <f>+'BISIESTO CAMBIOS DATA'!AQ58/366*365</f>
        <v>8984.6963962481495</v>
      </c>
      <c r="AR58" s="102">
        <f>+'BISIESTO CAMBIOS DATA'!AR58/366*365</f>
        <v>7766.9902912621374</v>
      </c>
      <c r="AS58" s="102">
        <f>+'BISIESTO CAMBIOS DATA'!AS58/366*365</f>
        <v>7483.2005654213544</v>
      </c>
      <c r="AT58" s="102">
        <f>+'BISIESTO CAMBIOS DATA'!AT58/366*365</f>
        <v>5907.789920069491</v>
      </c>
      <c r="AU58" s="102">
        <f>+'BISIESTO CAMBIOS DATA'!AU58/366*365</f>
        <v>4923.1582667245757</v>
      </c>
      <c r="AV58" s="101">
        <v>56</v>
      </c>
      <c r="AW58" s="102">
        <f>+'BISIESTO CAMBIOS DATA'!AW58/366*365</f>
        <v>22083.2647688004</v>
      </c>
      <c r="AX58" s="102">
        <f>+'BISIESTO CAMBIOS DATA'!AX58/366*365</f>
        <v>12753.003126542702</v>
      </c>
      <c r="AY58" s="102">
        <f>+'BISIESTO CAMBIOS DATA'!AY58/366*365</f>
        <v>8984.6963962481495</v>
      </c>
      <c r="AZ58" s="102">
        <f>+'BISIESTO CAMBIOS DATA'!AZ58/366*365</f>
        <v>7766.9902912621374</v>
      </c>
      <c r="BA58" s="102">
        <f>+'BISIESTO CAMBIOS DATA'!BA58/366*365</f>
        <v>7483.2005654213544</v>
      </c>
      <c r="BB58" s="102">
        <f>+'BISIESTO CAMBIOS DATA'!BB58/366*365</f>
        <v>5907.789920069491</v>
      </c>
      <c r="BC58" s="102">
        <f>+'BISIESTO CAMBIOS DATA'!BC58/366*365</f>
        <v>4923.1582667245757</v>
      </c>
      <c r="BG58" s="110">
        <v>56</v>
      </c>
      <c r="BH58" s="33">
        <f>+'BISIESTO CAMBIOS DATA'!BH58/366*365</f>
        <v>2399.7026351999998</v>
      </c>
      <c r="BI58" s="33">
        <f>+'BISIESTO CAMBIOS DATA'!BI58/366*365</f>
        <v>3809.0518019000001</v>
      </c>
    </row>
    <row r="59" spans="1:61">
      <c r="A59" s="106" t="s">
        <v>182</v>
      </c>
      <c r="B59" s="105">
        <v>5.8056717916306102</v>
      </c>
      <c r="AN59" s="101">
        <v>57</v>
      </c>
      <c r="AO59" s="102">
        <f>+'BISIESTO CAMBIOS DATA'!AO59/366*365</f>
        <v>23737.041303274644</v>
      </c>
      <c r="AP59" s="102">
        <f>+'BISIESTO CAMBIOS DATA'!AP59/366*365</f>
        <v>13452.361362514401</v>
      </c>
      <c r="AQ59" s="102">
        <f>+'BISIESTO CAMBIOS DATA'!AQ59/366*365</f>
        <v>9560.6384729307265</v>
      </c>
      <c r="AR59" s="102">
        <f>+'BISIESTO CAMBIOS DATA'!AR59/366*365</f>
        <v>8203.0607207503726</v>
      </c>
      <c r="AS59" s="102">
        <f>+'BISIESTO CAMBIOS DATA'!AS59/366*365</f>
        <v>7975.516392093813</v>
      </c>
      <c r="AT59" s="102">
        <f>+'BISIESTO CAMBIOS DATA'!AT59/366*365</f>
        <v>6203.1794160729651</v>
      </c>
      <c r="AU59" s="102">
        <f>+'BISIESTO CAMBIOS DATA'!AU59/366*365</f>
        <v>5267.7793453952963</v>
      </c>
      <c r="AV59" s="101">
        <v>57</v>
      </c>
      <c r="AW59" s="102">
        <f>+'BISIESTO CAMBIOS DATA'!AW59/366*365</f>
        <v>23737.041303274644</v>
      </c>
      <c r="AX59" s="102">
        <f>+'BISIESTO CAMBIOS DATA'!AX59/366*365</f>
        <v>13452.361362514401</v>
      </c>
      <c r="AY59" s="102">
        <f>+'BISIESTO CAMBIOS DATA'!AY59/366*365</f>
        <v>9560.6384729307265</v>
      </c>
      <c r="AZ59" s="102">
        <f>+'BISIESTO CAMBIOS DATA'!AZ59/366*365</f>
        <v>8203.0607207503726</v>
      </c>
      <c r="BA59" s="102">
        <f>+'BISIESTO CAMBIOS DATA'!BA59/366*365</f>
        <v>7975.516392093813</v>
      </c>
      <c r="BB59" s="102">
        <f>+'BISIESTO CAMBIOS DATA'!BB59/366*365</f>
        <v>6203.1794160729651</v>
      </c>
      <c r="BC59" s="102">
        <f>+'BISIESTO CAMBIOS DATA'!BC59/366*365</f>
        <v>5267.7793453952963</v>
      </c>
      <c r="BG59" s="110">
        <v>57</v>
      </c>
      <c r="BH59" s="33">
        <f>+'BISIESTO CAMBIOS DATA'!BH59/366*365</f>
        <v>2519.5484114000001</v>
      </c>
      <c r="BI59" s="33">
        <f>+'BISIESTO CAMBIOS DATA'!BI59/366*365</f>
        <v>3990.2140217000001</v>
      </c>
    </row>
    <row r="60" spans="1:61">
      <c r="A60" s="106" t="s">
        <v>175</v>
      </c>
      <c r="B60" s="105">
        <v>5.7258230127691201</v>
      </c>
      <c r="AN60" s="101">
        <v>58</v>
      </c>
      <c r="AO60" s="102">
        <f>+'BISIESTO CAMBIOS DATA'!AO60/366*365</f>
        <v>25135.757775218037</v>
      </c>
      <c r="AP60" s="102">
        <f>+'BISIESTO CAMBIOS DATA'!AP60/366*365</f>
        <v>14151.719598486095</v>
      </c>
      <c r="AQ60" s="102">
        <f>+'BISIESTO CAMBIOS DATA'!AQ60/366*365</f>
        <v>10046.075366134606</v>
      </c>
      <c r="AR60" s="102">
        <f>+'BISIESTO CAMBIOS DATA'!AR60/366*365</f>
        <v>8639.1311502386052</v>
      </c>
      <c r="AS60" s="102">
        <f>+'BISIESTO CAMBIOS DATA'!AS60/366*365</f>
        <v>8467.8322187662707</v>
      </c>
      <c r="AT60" s="102">
        <f>+'BISIESTO CAMBIOS DATA'!AT60/366*365</f>
        <v>6597.0320774109305</v>
      </c>
      <c r="AU60" s="102">
        <f>+'BISIESTO CAMBIOS DATA'!AU60/366*365</f>
        <v>5612.4004240660161</v>
      </c>
      <c r="AV60" s="101">
        <v>58</v>
      </c>
      <c r="AW60" s="102">
        <f>+'BISIESTO CAMBIOS DATA'!AW60/366*365</f>
        <v>25135.757775218037</v>
      </c>
      <c r="AX60" s="102">
        <f>+'BISIESTO CAMBIOS DATA'!AX60/366*365</f>
        <v>14151.719598486095</v>
      </c>
      <c r="AY60" s="102">
        <f>+'BISIESTO CAMBIOS DATA'!AY60/366*365</f>
        <v>10046.075366134606</v>
      </c>
      <c r="AZ60" s="102">
        <f>+'BISIESTO CAMBIOS DATA'!AZ60/366*365</f>
        <v>8639.1311502386052</v>
      </c>
      <c r="BA60" s="102">
        <f>+'BISIESTO CAMBIOS DATA'!BA60/366*365</f>
        <v>8467.8322187662707</v>
      </c>
      <c r="BB60" s="102">
        <f>+'BISIESTO CAMBIOS DATA'!BB60/366*365</f>
        <v>6597.0320774109305</v>
      </c>
      <c r="BC60" s="102">
        <f>+'BISIESTO CAMBIOS DATA'!BC60/366*365</f>
        <v>5612.4004240660161</v>
      </c>
      <c r="BG60" s="110">
        <v>58</v>
      </c>
      <c r="BH60" s="33">
        <f>+'BISIESTO CAMBIOS DATA'!BH60/366*365</f>
        <v>2639.3941875999999</v>
      </c>
      <c r="BI60" s="33">
        <f>+'BISIESTO CAMBIOS DATA'!BI60/366*365</f>
        <v>4170.4472044999993</v>
      </c>
    </row>
    <row r="61" spans="1:61">
      <c r="A61" s="107" t="s">
        <v>183</v>
      </c>
      <c r="B61" s="105">
        <v>9.4973295673380704</v>
      </c>
      <c r="AN61" s="101">
        <v>59</v>
      </c>
      <c r="AO61" s="102">
        <f>+'BISIESTO CAMBIOS DATA'!AO61/366*365</f>
        <v>26641.434918545339</v>
      </c>
      <c r="AP61" s="102">
        <f>+'BISIESTO CAMBIOS DATA'!AP61/366*365</f>
        <v>15056.771433272999</v>
      </c>
      <c r="AQ61" s="102">
        <f>+'BISIESTO CAMBIOS DATA'!AQ61/366*365</f>
        <v>11033.404640447592</v>
      </c>
      <c r="AR61" s="102">
        <f>+'BISIESTO CAMBIOS DATA'!AR61/366*365</f>
        <v>9338.4893862103036</v>
      </c>
      <c r="AS61" s="102">
        <f>+'BISIESTO CAMBIOS DATA'!AS61/366*365</f>
        <v>8960.1480454387274</v>
      </c>
      <c r="AT61" s="102">
        <f>+'BISIESTO CAMBIOS DATA'!AT61/366*365</f>
        <v>6990.8847387488977</v>
      </c>
      <c r="AU61" s="102">
        <f>+'BISIESTO CAMBIOS DATA'!AU61/366*365</f>
        <v>5957.0215027367358</v>
      </c>
      <c r="AV61" s="101">
        <v>59</v>
      </c>
      <c r="AW61" s="102">
        <f>+'BISIESTO CAMBIOS DATA'!AW61/366*365</f>
        <v>26641.434918545339</v>
      </c>
      <c r="AX61" s="102">
        <f>+'BISIESTO CAMBIOS DATA'!AX61/366*365</f>
        <v>15056.771433272999</v>
      </c>
      <c r="AY61" s="102">
        <f>+'BISIESTO CAMBIOS DATA'!AY61/366*365</f>
        <v>11033.404640447592</v>
      </c>
      <c r="AZ61" s="102">
        <f>+'BISIESTO CAMBIOS DATA'!AZ61/366*365</f>
        <v>9338.4893862103036</v>
      </c>
      <c r="BA61" s="102">
        <f>+'BISIESTO CAMBIOS DATA'!BA61/366*365</f>
        <v>8960.1480454387274</v>
      </c>
      <c r="BB61" s="102">
        <f>+'BISIESTO CAMBIOS DATA'!BB61/366*365</f>
        <v>6990.8847387488977</v>
      </c>
      <c r="BC61" s="102">
        <f>+'BISIESTO CAMBIOS DATA'!BC61/366*365</f>
        <v>5957.0215027367358</v>
      </c>
      <c r="BG61" s="110">
        <v>59</v>
      </c>
      <c r="BH61" s="33">
        <f>+'BISIESTO CAMBIOS DATA'!BH61/366*365</f>
        <v>2760.1690008</v>
      </c>
      <c r="BI61" s="33">
        <f>+'BISIESTO CAMBIOS DATA'!BI61/366*365</f>
        <v>4349.7513503</v>
      </c>
    </row>
    <row r="62" spans="1:61">
      <c r="A62" s="106" t="s">
        <v>176</v>
      </c>
      <c r="B62" s="105">
        <v>9.2944311173425795</v>
      </c>
      <c r="AN62" s="101">
        <v>60</v>
      </c>
      <c r="AO62" s="102">
        <f>+'BISIESTO CAMBIOS DATA'!AO62/366*365</f>
        <v>28023.695902583517</v>
      </c>
      <c r="AP62" s="102">
        <f>+'BISIESTO CAMBIOS DATA'!AP62/366*365</f>
        <v>15961.823268059899</v>
      </c>
      <c r="AQ62" s="102">
        <f>+'BISIESTO CAMBIOS DATA'!AQ62/366*365</f>
        <v>12061.872634523615</v>
      </c>
      <c r="AR62" s="102">
        <f>+'BISIESTO CAMBIOS DATA'!AR62/366*365</f>
        <v>10128.35280566069</v>
      </c>
      <c r="AS62" s="102">
        <f>+'BISIESTO CAMBIOS DATA'!AS62/366*365</f>
        <v>9944.7796987836427</v>
      </c>
      <c r="AT62" s="102">
        <f>+'BISIESTO CAMBIOS DATA'!AT62/366*365</f>
        <v>8467.8322187662707</v>
      </c>
      <c r="AU62" s="102">
        <f>+'BISIESTO CAMBIOS DATA'!AU62/366*365</f>
        <v>6252.4109987402117</v>
      </c>
      <c r="AV62" s="101">
        <v>60</v>
      </c>
      <c r="AW62" s="102">
        <f>+'BISIESTO CAMBIOS DATA'!AW62/366*365</f>
        <v>28023.695902583517</v>
      </c>
      <c r="AX62" s="102">
        <f>+'BISIESTO CAMBIOS DATA'!AX62/366*365</f>
        <v>15961.823268059899</v>
      </c>
      <c r="AY62" s="102">
        <f>+'BISIESTO CAMBIOS DATA'!AY62/366*365</f>
        <v>12061.872634523615</v>
      </c>
      <c r="AZ62" s="102">
        <f>+'BISIESTO CAMBIOS DATA'!AZ62/366*365</f>
        <v>10128.35280566069</v>
      </c>
      <c r="BA62" s="102">
        <f>+'BISIESTO CAMBIOS DATA'!BA62/366*365</f>
        <v>9944.7796987836427</v>
      </c>
      <c r="BB62" s="102">
        <f>+'BISIESTO CAMBIOS DATA'!BB62/366*365</f>
        <v>8467.8322187662707</v>
      </c>
      <c r="BC62" s="102">
        <f>+'BISIESTO CAMBIOS DATA'!BC62/366*365</f>
        <v>6252.4109987402117</v>
      </c>
      <c r="BG62" s="110">
        <v>60</v>
      </c>
      <c r="BH62" s="33">
        <f>+'BISIESTO CAMBIOS DATA'!BH62/366*365</f>
        <v>2898.5955174999999</v>
      </c>
      <c r="BI62" s="33">
        <f>+'BISIESTO CAMBIOS DATA'!BI62/366*365</f>
        <v>4529.9845332000014</v>
      </c>
    </row>
    <row r="63" spans="1:61">
      <c r="A63" s="108" t="s">
        <v>184</v>
      </c>
      <c r="B63" s="105">
        <v>11.2915159896011</v>
      </c>
      <c r="AN63" s="101">
        <v>61</v>
      </c>
      <c r="AO63" s="102">
        <f>+'BISIESTO CAMBIOS DATA'!AO63/366*365</f>
        <v>30598.97975974988</v>
      </c>
      <c r="AP63" s="102">
        <f>+'BISIESTO CAMBIOS DATA'!AP63/366*365</f>
        <v>17278.26230047721</v>
      </c>
      <c r="AQ63" s="102">
        <f>+'BISIESTO CAMBIOS DATA'!AQ63/366*365</f>
        <v>12753.003126542702</v>
      </c>
      <c r="AR63" s="102">
        <f>+'BISIESTO CAMBIOS DATA'!AR63/366*365</f>
        <v>11000.493664637157</v>
      </c>
      <c r="AS63" s="102"/>
      <c r="AT63" s="102"/>
      <c r="AU63" s="102"/>
      <c r="AV63" s="101">
        <v>61</v>
      </c>
      <c r="AW63" s="102">
        <f>+'BISIESTO CAMBIOS DATA'!AW63/366*365</f>
        <v>30598.97975974988</v>
      </c>
      <c r="AX63" s="102">
        <f>+'BISIESTO CAMBIOS DATA'!AX63/366*365</f>
        <v>17278.26230047721</v>
      </c>
      <c r="AY63" s="102">
        <f>+'BISIESTO CAMBIOS DATA'!AY63/366*365</f>
        <v>12753.003126542702</v>
      </c>
      <c r="AZ63" s="102">
        <f>+'BISIESTO CAMBIOS DATA'!AZ63/366*365</f>
        <v>11000.493664637157</v>
      </c>
      <c r="BA63" s="102"/>
      <c r="BB63" s="102"/>
      <c r="BC63" s="102"/>
      <c r="BG63" s="110">
        <v>61</v>
      </c>
      <c r="BH63" s="33">
        <f>+'BISIESTO CAMBIOS DATA'!BH63/366*365</f>
        <v>3068.6092931000003</v>
      </c>
      <c r="BI63" s="33">
        <f>+'BISIESTO CAMBIOS DATA'!BI63/366*365</f>
        <v>4710.2177160000001</v>
      </c>
    </row>
    <row r="64" spans="1:61">
      <c r="A64" s="106" t="s">
        <v>177</v>
      </c>
      <c r="B64" s="105">
        <v>11.0080734336986</v>
      </c>
      <c r="AN64" s="101">
        <v>62</v>
      </c>
      <c r="AO64" s="102">
        <f>+'BISIESTO CAMBIOS DATA'!AO64/366*365</f>
        <v>33264.76880039493</v>
      </c>
      <c r="AP64" s="102">
        <f>+'BISIESTO CAMBIOS DATA'!AP64/366*365</f>
        <v>18594.701332894521</v>
      </c>
      <c r="AQ64" s="102">
        <f>+'BISIESTO CAMBIOS DATA'!AQ64/366*365</f>
        <v>13896.659535955241</v>
      </c>
      <c r="AR64" s="102">
        <f>+'BISIESTO CAMBIOS DATA'!AR64/366*365</f>
        <v>11880.862267566234</v>
      </c>
      <c r="AS64" s="102"/>
      <c r="AT64" s="102"/>
      <c r="AU64" s="102"/>
      <c r="AV64" s="101">
        <v>62</v>
      </c>
      <c r="AW64" s="102">
        <f>+'BISIESTO CAMBIOS DATA'!AW64/366*365</f>
        <v>33264.76880039493</v>
      </c>
      <c r="AX64" s="102">
        <f>+'BISIESTO CAMBIOS DATA'!AX64/366*365</f>
        <v>18594.701332894521</v>
      </c>
      <c r="AY64" s="102">
        <f>+'BISIESTO CAMBIOS DATA'!AY64/366*365</f>
        <v>13896.659535955241</v>
      </c>
      <c r="AZ64" s="102">
        <f>+'BISIESTO CAMBIOS DATA'!AZ64/366*365</f>
        <v>11880.862267566234</v>
      </c>
      <c r="BA64" s="102"/>
      <c r="BB64" s="102"/>
      <c r="BC64" s="102"/>
      <c r="BG64" s="110">
        <v>62</v>
      </c>
      <c r="BH64" s="33">
        <f>+'BISIESTO CAMBIOS DATA'!BH64/366*365</f>
        <v>3239.5521055999998</v>
      </c>
      <c r="BI64" s="33">
        <f>+'BISIESTO CAMBIOS DATA'!BI64/366*365</f>
        <v>4890.4508987999998</v>
      </c>
    </row>
    <row r="65" spans="1:61">
      <c r="AN65" s="101">
        <v>63</v>
      </c>
      <c r="AO65" s="102">
        <f>+'BISIESTO CAMBIOS DATA'!AO65/366*365</f>
        <v>35478.031923646544</v>
      </c>
      <c r="AP65" s="102">
        <f>+'BISIESTO CAMBIOS DATA'!AP65/366*365</f>
        <v>19870.001645548793</v>
      </c>
      <c r="AQ65" s="102">
        <f>+'BISIESTO CAMBIOS DATA'!AQ65/366*365</f>
        <v>14892.216554220833</v>
      </c>
      <c r="AR65" s="102">
        <f>+'BISIESTO CAMBIOS DATA'!AR65/366*365</f>
        <v>12753.003126542702</v>
      </c>
      <c r="AS65" s="102"/>
      <c r="AT65" s="102"/>
      <c r="AU65" s="102"/>
      <c r="AV65" s="101">
        <v>63</v>
      </c>
      <c r="AW65" s="102">
        <f>+'BISIESTO CAMBIOS DATA'!AW65/366*365</f>
        <v>35478.031923646544</v>
      </c>
      <c r="AX65" s="102">
        <f>+'BISIESTO CAMBIOS DATA'!AX65/366*365</f>
        <v>19870.001645548793</v>
      </c>
      <c r="AY65" s="102">
        <f>+'BISIESTO CAMBIOS DATA'!AY65/366*365</f>
        <v>14892.216554220833</v>
      </c>
      <c r="AZ65" s="102">
        <f>+'BISIESTO CAMBIOS DATA'!AZ65/366*365</f>
        <v>12753.003126542702</v>
      </c>
      <c r="BA65" s="102"/>
      <c r="BB65" s="102"/>
      <c r="BC65" s="102"/>
      <c r="BG65" s="110">
        <v>63</v>
      </c>
      <c r="BH65" s="33">
        <f>+'BISIESTO CAMBIOS DATA'!BH65/366*365</f>
        <v>3419.7852885000002</v>
      </c>
      <c r="BI65" s="33">
        <f>+'BISIESTO CAMBIOS DATA'!BI65/366*365</f>
        <v>5069.7550445999996</v>
      </c>
    </row>
    <row r="66" spans="1:61">
      <c r="AN66" s="101">
        <v>64</v>
      </c>
      <c r="AO66" s="102">
        <f>+'BISIESTO CAMBIOS DATA'!AO66/366*365</f>
        <v>37609.017607372065</v>
      </c>
      <c r="AP66" s="102">
        <f>+'BISIESTO CAMBIOS DATA'!AP66/366*365</f>
        <v>21227.579397729143</v>
      </c>
      <c r="AQ66" s="102">
        <f>+'BISIESTO CAMBIOS DATA'!AQ66/366*365</f>
        <v>16077.011683396413</v>
      </c>
      <c r="AR66" s="102">
        <f>+'BISIESTO CAMBIOS DATA'!AR66/366*365</f>
        <v>13633.371729471783</v>
      </c>
      <c r="AS66" s="102"/>
      <c r="AT66" s="102"/>
      <c r="AU66" s="102"/>
      <c r="AV66" s="101">
        <v>64</v>
      </c>
      <c r="AW66" s="102">
        <f>+'BISIESTO CAMBIOS DATA'!AW66/366*365</f>
        <v>37609.017607372065</v>
      </c>
      <c r="AX66" s="102">
        <f>+'BISIESTO CAMBIOS DATA'!AX66/366*365</f>
        <v>21227.579397729143</v>
      </c>
      <c r="AY66" s="102">
        <f>+'BISIESTO CAMBIOS DATA'!AY66/366*365</f>
        <v>16077.011683396413</v>
      </c>
      <c r="AZ66" s="102">
        <f>+'BISIESTO CAMBIOS DATA'!AZ66/366*365</f>
        <v>13633.371729471783</v>
      </c>
      <c r="BA66" s="102"/>
      <c r="BB66" s="102"/>
      <c r="BC66" s="102"/>
      <c r="BG66" s="110">
        <v>64</v>
      </c>
      <c r="BH66" s="33">
        <f>+'BISIESTO CAMBIOS DATA'!BH66/366*365</f>
        <v>3623.2443969000001</v>
      </c>
      <c r="BI66" s="33">
        <f>+'BISIESTO CAMBIOS DATA'!BI66/366*365</f>
        <v>5249.0591904000003</v>
      </c>
    </row>
    <row r="67" spans="1:61">
      <c r="C67"/>
      <c r="AN67" s="101">
        <v>65</v>
      </c>
      <c r="AO67" s="102">
        <f>+'BISIESTO CAMBIOS DATA'!AO67/366*365</f>
        <v>40266.57890406451</v>
      </c>
      <c r="AP67" s="102">
        <f>+'BISIESTO CAMBIOS DATA'!AP67/366*365</f>
        <v>22544.018430146458</v>
      </c>
      <c r="AQ67" s="102">
        <f>+'BISIESTO CAMBIOS DATA'!AQ67/366*365</f>
        <v>17492.183643245022</v>
      </c>
      <c r="AR67" s="102">
        <f>+'BISIESTO CAMBIOS DATA'!AR67/366*365</f>
        <v>14505.51258844825</v>
      </c>
      <c r="AS67" s="102"/>
      <c r="AT67" s="102"/>
      <c r="AU67" s="102"/>
      <c r="AV67" s="101">
        <v>65</v>
      </c>
      <c r="AW67" s="102">
        <f>+'BISIESTO CAMBIOS DATA'!AW67/366*365</f>
        <v>40266.57890406451</v>
      </c>
      <c r="AX67" s="102">
        <f>+'BISIESTO CAMBIOS DATA'!AX67/366*365</f>
        <v>22544.018430146458</v>
      </c>
      <c r="AY67" s="102">
        <f>+'BISIESTO CAMBIOS DATA'!AY67/366*365</f>
        <v>17492.183643245022</v>
      </c>
      <c r="AZ67" s="102">
        <f>+'BISIESTO CAMBIOS DATA'!AZ67/366*365</f>
        <v>14505.51258844825</v>
      </c>
      <c r="BA67" s="102"/>
      <c r="BB67" s="102"/>
      <c r="BC67" s="102"/>
      <c r="BG67" s="110">
        <v>65</v>
      </c>
      <c r="BH67" s="33">
        <f>+'BISIESTO CAMBIOS DATA'!BH67/366*365</f>
        <v>3816.4840981000007</v>
      </c>
      <c r="BI67" s="33">
        <f>+'BISIESTO CAMBIOS DATA'!BI67/366*365</f>
        <v>5489.6797797999998</v>
      </c>
    </row>
    <row r="68" spans="1:61">
      <c r="A68" s="14" t="s">
        <v>28</v>
      </c>
      <c r="C68" s="106" t="s">
        <v>169</v>
      </c>
      <c r="AN68" s="101">
        <v>66</v>
      </c>
      <c r="AO68" s="102">
        <f>+'BISIESTO CAMBIOS DATA'!AO68/366*365</f>
        <v>42570.347210794804</v>
      </c>
      <c r="AP68" s="102">
        <f>+'BISIESTO CAMBIOS DATA'!AP68/366*365</f>
        <v>26304.097416488406</v>
      </c>
      <c r="AQ68" s="102">
        <f>+'BISIESTO CAMBIOS DATA'!AQ68/366*365</f>
        <v>18841.533651472771</v>
      </c>
      <c r="AR68" s="102">
        <f>+'BISIESTO CAMBIOS DATA'!AR68/366*365</f>
        <v>16488.398881026824</v>
      </c>
      <c r="AS68" s="102"/>
      <c r="AT68" s="102"/>
      <c r="AU68" s="102"/>
      <c r="AV68" s="101">
        <v>66</v>
      </c>
      <c r="AW68" s="102">
        <f>+'BISIESTO CAMBIOS DATA'!AW68/366*365</f>
        <v>42570.347210794804</v>
      </c>
      <c r="AX68" s="102">
        <f>+'BISIESTO CAMBIOS DATA'!AX68/366*365</f>
        <v>26304.097416488406</v>
      </c>
      <c r="AY68" s="102">
        <f>+'BISIESTO CAMBIOS DATA'!AY68/366*365</f>
        <v>18841.533651472771</v>
      </c>
      <c r="AZ68" s="102">
        <f>+'BISIESTO CAMBIOS DATA'!AZ68/366*365</f>
        <v>16488.398881026824</v>
      </c>
      <c r="BA68" s="102"/>
      <c r="BB68" s="102"/>
      <c r="BC68" s="102"/>
      <c r="BG68" s="110">
        <v>66</v>
      </c>
      <c r="BH68" s="33">
        <f>+'BISIESTO CAMBIOS DATA'!BH68/366*365</f>
        <v>4038.5239470000001</v>
      </c>
      <c r="BI68" s="33">
        <f>+'BISIESTO CAMBIOS DATA'!BI68/366*365</f>
        <v>5730.3003693000001</v>
      </c>
    </row>
    <row r="69" spans="1:61">
      <c r="A69" s="36" t="s">
        <v>29</v>
      </c>
      <c r="C69" s="106" t="s">
        <v>170</v>
      </c>
      <c r="AN69" s="101">
        <v>67</v>
      </c>
      <c r="AO69" s="102">
        <f>+'BISIESTO CAMBIOS DATA'!AO69/366*365</f>
        <v>45236.136251439864</v>
      </c>
      <c r="AP69" s="102">
        <f>+'BISIESTO CAMBIOS DATA'!AP69/366*365</f>
        <v>27892.051999341784</v>
      </c>
      <c r="AQ69" s="102">
        <f>+'BISIESTO CAMBIOS DATA'!AQ69/366*365</f>
        <v>20742.142504525262</v>
      </c>
      <c r="AR69" s="102">
        <f>+'BISIESTO CAMBIOS DATA'!AR69/366*365</f>
        <v>17854.204377159782</v>
      </c>
      <c r="AS69" s="102"/>
      <c r="AT69" s="102"/>
      <c r="AU69" s="102"/>
      <c r="AV69" s="101">
        <v>67</v>
      </c>
      <c r="AW69" s="102">
        <f>+'BISIESTO CAMBIOS DATA'!AW69/366*365</f>
        <v>45236.136251439864</v>
      </c>
      <c r="AX69" s="102">
        <f>+'BISIESTO CAMBIOS DATA'!AX69/366*365</f>
        <v>27892.051999341784</v>
      </c>
      <c r="AY69" s="102">
        <f>+'BISIESTO CAMBIOS DATA'!AY69/366*365</f>
        <v>20742.142504525262</v>
      </c>
      <c r="AZ69" s="102">
        <f>+'BISIESTO CAMBIOS DATA'!AZ69/366*365</f>
        <v>17854.204377159782</v>
      </c>
      <c r="BA69" s="102"/>
      <c r="BB69" s="102"/>
      <c r="BC69" s="102"/>
      <c r="BG69" s="110">
        <v>67</v>
      </c>
      <c r="BH69" s="33">
        <f>+'BISIESTO CAMBIOS DATA'!BH69/366*365</f>
        <v>4259.6347588999997</v>
      </c>
      <c r="BI69" s="33">
        <f>+'BISIESTO CAMBIOS DATA'!BI69/366*365</f>
        <v>5969.9919216999997</v>
      </c>
    </row>
    <row r="70" spans="1:61">
      <c r="A70" s="106" t="s">
        <v>36</v>
      </c>
      <c r="AN70" s="101">
        <v>68</v>
      </c>
      <c r="AO70" s="102">
        <f>+'BISIESTO CAMBIOS DATA'!AO70/366*365</f>
        <v>48848.11584663485</v>
      </c>
      <c r="AP70" s="102">
        <f>+'BISIESTO CAMBIOS DATA'!AP70/366*365</f>
        <v>29685.700181010368</v>
      </c>
      <c r="AQ70" s="102">
        <f>+'BISIESTO CAMBIOS DATA'!AQ70/366*365</f>
        <v>22757.939772914269</v>
      </c>
      <c r="AR70" s="102">
        <f>+'BISIESTO CAMBIOS DATA'!AR70/366*365</f>
        <v>19335.198288629261</v>
      </c>
      <c r="AS70" s="102"/>
      <c r="AT70" s="102"/>
      <c r="AU70" s="102"/>
      <c r="AV70" s="101">
        <v>68</v>
      </c>
      <c r="AW70" s="102">
        <f>+'BISIESTO CAMBIOS DATA'!AW70/366*365</f>
        <v>48848.11584663485</v>
      </c>
      <c r="AX70" s="102">
        <f>+'BISIESTO CAMBIOS DATA'!AX70/366*365</f>
        <v>29685.700181010368</v>
      </c>
      <c r="AY70" s="102">
        <f>+'BISIESTO CAMBIOS DATA'!AY70/366*365</f>
        <v>22757.939772914269</v>
      </c>
      <c r="AZ70" s="102">
        <f>+'BISIESTO CAMBIOS DATA'!AZ70/366*365</f>
        <v>19335.198288629261</v>
      </c>
      <c r="BA70" s="102"/>
      <c r="BB70" s="102"/>
      <c r="BC70" s="102"/>
      <c r="BG70" s="110">
        <v>68</v>
      </c>
      <c r="BH70" s="33">
        <f>+'BISIESTO CAMBIOS DATA'!BH70/366*365</f>
        <v>4499.3263112999994</v>
      </c>
      <c r="BI70" s="33">
        <f>+'BISIESTO CAMBIOS DATA'!BI70/366*365</f>
        <v>6209.6834741000002</v>
      </c>
    </row>
    <row r="71" spans="1:61">
      <c r="A71" s="107" t="s">
        <v>37</v>
      </c>
      <c r="AM71" s="6" t="s">
        <v>168</v>
      </c>
      <c r="AN71" s="101">
        <v>69</v>
      </c>
      <c r="AO71" s="102">
        <f>+'BISIESTO CAMBIOS DATA'!AO71/366*365</f>
        <v>51620.865558663827</v>
      </c>
      <c r="AP71" s="102">
        <f>+'BISIESTO CAMBIOS DATA'!AP71/366*365</f>
        <v>32433.766661181511</v>
      </c>
      <c r="AQ71" s="102">
        <f>+'BISIESTO CAMBIOS DATA'!AQ71/366*365</f>
        <v>24436.399539246344</v>
      </c>
      <c r="AR71" s="102">
        <f>+'BISIESTO CAMBIOS DATA'!AR71/366*365</f>
        <v>20692.776040809615</v>
      </c>
      <c r="AS71" s="102"/>
      <c r="AT71" s="102"/>
      <c r="AU71" s="102"/>
      <c r="AV71" s="101">
        <v>69</v>
      </c>
      <c r="AW71" s="102">
        <f>+'BISIESTO CAMBIOS DATA'!AW71/366*365</f>
        <v>51620.865558663827</v>
      </c>
      <c r="AX71" s="102">
        <f>+'BISIESTO CAMBIOS DATA'!AX71/366*365</f>
        <v>32433.766661181511</v>
      </c>
      <c r="AY71" s="102">
        <f>+'BISIESTO CAMBIOS DATA'!AY71/366*365</f>
        <v>24436.399539246344</v>
      </c>
      <c r="AZ71" s="102">
        <f>+'BISIESTO CAMBIOS DATA'!AZ71/366*365</f>
        <v>20692.776040809615</v>
      </c>
      <c r="BA71" s="102"/>
      <c r="BB71" s="102"/>
      <c r="BC71" s="102"/>
      <c r="BG71" s="110">
        <v>69</v>
      </c>
      <c r="BH71" s="33">
        <f>+'BISIESTO CAMBIOS DATA'!BH71/366*365</f>
        <v>4740.8759377999995</v>
      </c>
      <c r="BI71" s="33">
        <f>+'BISIESTO CAMBIOS DATA'!BI71/366*365</f>
        <v>6450.3040634999998</v>
      </c>
    </row>
    <row r="72" spans="1:61">
      <c r="A72" s="108" t="s">
        <v>139</v>
      </c>
      <c r="AM72" s="6" t="s">
        <v>167</v>
      </c>
      <c r="AN72" s="101">
        <v>70</v>
      </c>
      <c r="AO72" s="102">
        <f>+'BISIESTO CAMBIOS DATA'!AO72/366*365</f>
        <v>55874.609182162254</v>
      </c>
      <c r="AP72" s="102">
        <f>+'BISIESTO CAMBIOS DATA'!AP72/366*365</f>
        <v>34860.951127200933</v>
      </c>
      <c r="AQ72" s="102">
        <f>+'BISIESTO CAMBIOS DATA'!AQ72/366*365</f>
        <v>25933.848938621031</v>
      </c>
      <c r="AR72" s="102">
        <f>+'BISIESTO CAMBIOS DATA'!AR72/366*365</f>
        <v>22165.542208326482</v>
      </c>
      <c r="AS72" s="102"/>
      <c r="AT72" s="102"/>
      <c r="AU72" s="102"/>
      <c r="AV72" s="101">
        <v>70</v>
      </c>
      <c r="AW72" s="102">
        <f>+'BISIESTO CAMBIOS DATA'!AW72/366*365</f>
        <v>55874.609182162254</v>
      </c>
      <c r="AX72" s="102">
        <f>+'BISIESTO CAMBIOS DATA'!AX72/366*365</f>
        <v>34860.951127200933</v>
      </c>
      <c r="AY72" s="102">
        <f>+'BISIESTO CAMBIOS DATA'!AY72/366*365</f>
        <v>25933.848938621031</v>
      </c>
      <c r="AZ72" s="102">
        <f>+'BISIESTO CAMBIOS DATA'!AZ72/366*365</f>
        <v>22165.542208326482</v>
      </c>
      <c r="BA72" s="102"/>
      <c r="BB72" s="102"/>
      <c r="BC72" s="102"/>
      <c r="BG72" s="110">
        <v>70</v>
      </c>
      <c r="BH72" s="33">
        <f>+'BISIESTO CAMBIOS DATA'!BH72/366*365</f>
        <v>4980.5674901999992</v>
      </c>
      <c r="BI72" s="33">
        <f>+'BISIESTO CAMBIOS DATA'!BI72/366*365</f>
        <v>6689.0665789000004</v>
      </c>
    </row>
    <row r="73" spans="1:61">
      <c r="AN73" s="101">
        <v>71</v>
      </c>
      <c r="AO73" s="102">
        <f>+'BISIESTO CAMBIOS DATA'!AO73/366*365</f>
        <v>61732.7628764193</v>
      </c>
      <c r="AP73" s="102">
        <f>+'BISIESTO CAMBIOS DATA'!AP73/366*365</f>
        <v>37822.938950139876</v>
      </c>
      <c r="AQ73" s="102">
        <f>+'BISIESTO CAMBIOS DATA'!AQ73/366*365</f>
        <v>28155.339805825246</v>
      </c>
      <c r="AR73" s="102">
        <f>+'BISIESTO CAMBIOS DATA'!AR73/366*365</f>
        <v>23745.269047227255</v>
      </c>
      <c r="AS73" s="102"/>
      <c r="AT73" s="102"/>
      <c r="AU73" s="102"/>
      <c r="AV73" s="101">
        <v>71</v>
      </c>
      <c r="AW73" s="102">
        <f>+'BISIESTO CAMBIOS DATA'!AW73/366*365</f>
        <v>61732.7628764193</v>
      </c>
      <c r="AX73" s="102">
        <f>+'BISIESTO CAMBIOS DATA'!AX73/366*365</f>
        <v>37822.938950139876</v>
      </c>
      <c r="AY73" s="102">
        <f>+'BISIESTO CAMBIOS DATA'!AY73/366*365</f>
        <v>28155.339805825246</v>
      </c>
      <c r="AZ73" s="102">
        <f>+'BISIESTO CAMBIOS DATA'!AZ73/366*365</f>
        <v>23745.269047227255</v>
      </c>
      <c r="BA73" s="102"/>
      <c r="BB73" s="102"/>
      <c r="BC73" s="102"/>
      <c r="BG73" s="110">
        <v>71</v>
      </c>
      <c r="BH73" s="33">
        <f>+'BISIESTO CAMBIOS DATA'!BH73/366*365</f>
        <v>5220.2590425999997</v>
      </c>
      <c r="BI73" s="33">
        <f>+'BISIESTO CAMBIOS DATA'!BI73/366*365</f>
        <v>6990.0745749999996</v>
      </c>
    </row>
    <row r="74" spans="1:61">
      <c r="A74"/>
      <c r="AN74" s="101">
        <v>72</v>
      </c>
      <c r="AO74" s="102">
        <f>+'BISIESTO CAMBIOS DATA'!AO74/366*365</f>
        <v>61732.7628764193</v>
      </c>
      <c r="AP74" s="102">
        <f>+'BISIESTO CAMBIOS DATA'!AP74/366*365</f>
        <v>37822.938950139876</v>
      </c>
      <c r="AQ74" s="102">
        <f>+'BISIESTO CAMBIOS DATA'!AQ74/366*365</f>
        <v>28155.339805825246</v>
      </c>
      <c r="AR74" s="102">
        <f>+'BISIESTO CAMBIOS DATA'!AR74/366*365</f>
        <v>23745.269047227255</v>
      </c>
      <c r="AS74" s="102"/>
      <c r="AT74" s="102"/>
      <c r="AU74" s="102"/>
      <c r="AV74" s="101">
        <v>72</v>
      </c>
      <c r="AW74" s="102">
        <f>+'BISIESTO CAMBIOS DATA'!AW74/366*365</f>
        <v>61732.7628764193</v>
      </c>
      <c r="AX74" s="102">
        <f>+'BISIESTO CAMBIOS DATA'!AX74/366*365</f>
        <v>37822.938950139876</v>
      </c>
      <c r="AY74" s="102">
        <f>+'BISIESTO CAMBIOS DATA'!AY74/366*365</f>
        <v>28155.339805825246</v>
      </c>
      <c r="AZ74" s="102">
        <f>+'BISIESTO CAMBIOS DATA'!AZ74/366*365</f>
        <v>23745.269047227255</v>
      </c>
      <c r="BA74" s="102"/>
      <c r="BB74" s="102"/>
      <c r="BC74" s="102"/>
      <c r="BG74" s="110">
        <v>72</v>
      </c>
      <c r="BH74" s="33">
        <f>+'BISIESTO CAMBIOS DATA'!BH74/366*365</f>
        <v>5459.9505950000002</v>
      </c>
      <c r="BI74" s="33">
        <f>+'BISIESTO CAMBIOS DATA'!BI74/366*365</f>
        <v>6990.0745749999996</v>
      </c>
    </row>
    <row r="75" spans="1:61">
      <c r="AN75" s="101">
        <v>73</v>
      </c>
      <c r="AO75" s="102">
        <f>+'BISIESTO CAMBIOS DATA'!AO75/366*365</f>
        <v>61732.7628764193</v>
      </c>
      <c r="AP75" s="102">
        <f>+'BISIESTO CAMBIOS DATA'!AP75/366*365</f>
        <v>37822.938950139876</v>
      </c>
      <c r="AQ75" s="102">
        <f>+'BISIESTO CAMBIOS DATA'!AQ75/366*365</f>
        <v>28155.339805825246</v>
      </c>
      <c r="AR75" s="102">
        <f>+'BISIESTO CAMBIOS DATA'!AR75/366*365</f>
        <v>23745.269047227255</v>
      </c>
      <c r="AS75" s="102"/>
      <c r="AT75" s="102"/>
      <c r="AU75" s="102"/>
      <c r="AV75" s="101">
        <v>73</v>
      </c>
      <c r="AW75" s="102">
        <f>+'BISIESTO CAMBIOS DATA'!AW75/366*365</f>
        <v>61732.7628764193</v>
      </c>
      <c r="AX75" s="102">
        <f>+'BISIESTO CAMBIOS DATA'!AX75/366*365</f>
        <v>37822.938950139876</v>
      </c>
      <c r="AY75" s="102">
        <f>+'BISIESTO CAMBIOS DATA'!AY75/366*365</f>
        <v>28155.339805825246</v>
      </c>
      <c r="AZ75" s="102">
        <f>+'BISIESTO CAMBIOS DATA'!AZ75/366*365</f>
        <v>23745.269047227255</v>
      </c>
      <c r="BA75" s="102"/>
      <c r="BB75" s="102"/>
      <c r="BC75" s="102"/>
      <c r="BG75" s="110">
        <v>73</v>
      </c>
      <c r="BH75" s="33">
        <f>+'BISIESTO CAMBIOS DATA'!BH75/366*365</f>
        <v>5459.9505950000002</v>
      </c>
      <c r="BI75" s="33">
        <f>+'BISIESTO CAMBIOS DATA'!BI75/366*365</f>
        <v>6990.0745749999996</v>
      </c>
    </row>
    <row r="76" spans="1:61">
      <c r="A76" s="106" t="s">
        <v>181</v>
      </c>
      <c r="C76" s="106" t="s">
        <v>141</v>
      </c>
      <c r="AN76" s="101">
        <v>74</v>
      </c>
      <c r="AO76" s="102">
        <f>+'BISIESTO CAMBIOS DATA'!AO76/366*365</f>
        <v>61732.7628764193</v>
      </c>
      <c r="AP76" s="102">
        <f>+'BISIESTO CAMBIOS DATA'!AP76/366*365</f>
        <v>37822.938950139876</v>
      </c>
      <c r="AQ76" s="102">
        <f>+'BISIESTO CAMBIOS DATA'!AQ76/366*365</f>
        <v>28155.339805825246</v>
      </c>
      <c r="AR76" s="102">
        <f>+'BISIESTO CAMBIOS DATA'!AR76/366*365</f>
        <v>23745.269047227255</v>
      </c>
      <c r="AS76" s="102"/>
      <c r="AT76" s="102"/>
      <c r="AU76" s="102"/>
      <c r="AV76" s="101">
        <v>74</v>
      </c>
      <c r="AW76" s="102">
        <f>+'BISIESTO CAMBIOS DATA'!AW76/366*365</f>
        <v>61732.7628764193</v>
      </c>
      <c r="AX76" s="102">
        <f>+'BISIESTO CAMBIOS DATA'!AX76/366*365</f>
        <v>37822.938950139876</v>
      </c>
      <c r="AY76" s="102">
        <f>+'BISIESTO CAMBIOS DATA'!AY76/366*365</f>
        <v>28155.339805825246</v>
      </c>
      <c r="AZ76" s="102">
        <f>+'BISIESTO CAMBIOS DATA'!AZ76/366*365</f>
        <v>23745.269047227255</v>
      </c>
      <c r="BA76" s="102"/>
      <c r="BB76" s="102"/>
      <c r="BC76" s="102"/>
      <c r="BG76" s="110">
        <v>74</v>
      </c>
      <c r="BH76" s="33">
        <f>+'BISIESTO CAMBIOS DATA'!BH76/366*365</f>
        <v>5459.9505950000002</v>
      </c>
      <c r="BI76" s="33">
        <f>+'BISIESTO CAMBIOS DATA'!BI76/366*365</f>
        <v>6990.0745749999996</v>
      </c>
    </row>
    <row r="77" spans="1:61">
      <c r="A77" s="106" t="s">
        <v>171</v>
      </c>
      <c r="AN77" s="101">
        <v>75</v>
      </c>
      <c r="AO77" s="102">
        <f>+'BISIESTO CAMBIOS DATA'!AO77/366*365</f>
        <v>61732.7628764193</v>
      </c>
      <c r="AP77" s="102">
        <f>+'BISIESTO CAMBIOS DATA'!AP77/366*365</f>
        <v>37822.938950139876</v>
      </c>
      <c r="AQ77" s="102">
        <f>+'BISIESTO CAMBIOS DATA'!AQ77/366*365</f>
        <v>28155.339805825246</v>
      </c>
      <c r="AR77" s="102">
        <f>+'BISIESTO CAMBIOS DATA'!AR77/366*365</f>
        <v>23745.269047227255</v>
      </c>
      <c r="AS77" s="102"/>
      <c r="AT77" s="102"/>
      <c r="AU77" s="102"/>
      <c r="AV77" s="101">
        <v>75</v>
      </c>
      <c r="AW77" s="102">
        <f>+'BISIESTO CAMBIOS DATA'!AW77/366*365</f>
        <v>61732.7628764193</v>
      </c>
      <c r="AX77" s="102">
        <f>+'BISIESTO CAMBIOS DATA'!AX77/366*365</f>
        <v>37822.938950139876</v>
      </c>
      <c r="AY77" s="102">
        <f>+'BISIESTO CAMBIOS DATA'!AY77/366*365</f>
        <v>28155.339805825246</v>
      </c>
      <c r="AZ77" s="102">
        <f>+'BISIESTO CAMBIOS DATA'!AZ77/366*365</f>
        <v>23745.269047227255</v>
      </c>
      <c r="BA77" s="102"/>
      <c r="BB77" s="102"/>
      <c r="BC77" s="102"/>
      <c r="BG77" s="110">
        <v>75</v>
      </c>
      <c r="BH77" s="33">
        <f>+'BISIESTO CAMBIOS DATA'!BH77/366*365</f>
        <v>5579.7963712000001</v>
      </c>
      <c r="BI77" s="33">
        <f>+'BISIESTO CAMBIOS DATA'!BI77/366*365</f>
        <v>6990.0745749999996</v>
      </c>
    </row>
    <row r="78" spans="1:61">
      <c r="A78" s="106" t="s">
        <v>170</v>
      </c>
      <c r="AN78" s="101">
        <v>76</v>
      </c>
      <c r="AO78" s="102">
        <f>+'BISIESTO CAMBIOS DATA'!AO78/366*365</f>
        <v>63855.520816192198</v>
      </c>
      <c r="AP78" s="102">
        <f>+'BISIESTO CAMBIOS DATA'!AP78/366*365</f>
        <v>43105.150567714343</v>
      </c>
      <c r="AQ78" s="102">
        <f>+'BISIESTO CAMBIOS DATA'!AQ78/366*365</f>
        <v>31059.733421095938</v>
      </c>
      <c r="AR78" s="102">
        <f>+'BISIESTO CAMBIOS DATA'!AR78/366*365</f>
        <v>25111.074543360213</v>
      </c>
      <c r="AS78" s="102"/>
      <c r="AT78" s="102"/>
      <c r="AU78" s="102"/>
      <c r="AV78" s="101">
        <v>76</v>
      </c>
      <c r="AW78" s="102">
        <f>+'BISIESTO CAMBIOS DATA'!AW78/366*365</f>
        <v>63855.520816192198</v>
      </c>
      <c r="AX78" s="102">
        <f>+'BISIESTO CAMBIOS DATA'!AX78/366*365</f>
        <v>43105.150567714343</v>
      </c>
      <c r="AY78" s="102">
        <f>+'BISIESTO CAMBIOS DATA'!AY78/366*365</f>
        <v>31059.733421095938</v>
      </c>
      <c r="AZ78" s="102">
        <f>+'BISIESTO CAMBIOS DATA'!AZ78/366*365</f>
        <v>25111.074543360213</v>
      </c>
      <c r="BA78" s="102"/>
      <c r="BB78" s="102"/>
      <c r="BC78" s="102"/>
      <c r="BG78" s="110">
        <v>76</v>
      </c>
      <c r="BH78" s="33">
        <f>+'BISIESTO CAMBIOS DATA'!BH78/366*365</f>
        <v>5579.7963712000001</v>
      </c>
      <c r="BI78" s="33">
        <f>+'BISIESTO CAMBIOS DATA'!BI78/366*365</f>
        <v>6990.0745749999996</v>
      </c>
    </row>
    <row r="79" spans="1:61">
      <c r="A79"/>
      <c r="C79" s="6" t="s">
        <v>168</v>
      </c>
      <c r="AN79" s="101">
        <v>77</v>
      </c>
      <c r="AO79" s="102">
        <f>+'BISIESTO CAMBIOS DATA'!AO79/366*365</f>
        <v>63855.520816192198</v>
      </c>
      <c r="AP79" s="102">
        <f>+'BISIESTO CAMBIOS DATA'!AP79/366*365</f>
        <v>43105.150567714343</v>
      </c>
      <c r="AQ79" s="102">
        <f>+'BISIESTO CAMBIOS DATA'!AQ79/366*365</f>
        <v>31059.733421095938</v>
      </c>
      <c r="AR79" s="102">
        <f>+'BISIESTO CAMBIOS DATA'!AR79/366*365</f>
        <v>25111.074543360213</v>
      </c>
      <c r="AS79" s="102"/>
      <c r="AT79" s="102"/>
      <c r="AU79" s="102"/>
      <c r="AV79" s="101">
        <v>77</v>
      </c>
      <c r="AW79" s="102">
        <f>+'BISIESTO CAMBIOS DATA'!AW79/366*365</f>
        <v>63855.520816192198</v>
      </c>
      <c r="AX79" s="102">
        <f>+'BISIESTO CAMBIOS DATA'!AX79/366*365</f>
        <v>43105.150567714343</v>
      </c>
      <c r="AY79" s="102">
        <f>+'BISIESTO CAMBIOS DATA'!AY79/366*365</f>
        <v>31059.733421095938</v>
      </c>
      <c r="AZ79" s="102">
        <f>+'BISIESTO CAMBIOS DATA'!AZ79/366*365</f>
        <v>25111.074543360213</v>
      </c>
      <c r="BA79" s="102"/>
      <c r="BB79" s="102"/>
      <c r="BC79" s="102"/>
      <c r="BG79" s="110">
        <v>77</v>
      </c>
      <c r="BH79" s="33">
        <f>+'BISIESTO CAMBIOS DATA'!BH79/366*365</f>
        <v>5579.7963712000001</v>
      </c>
      <c r="BI79" s="33">
        <f>+'BISIESTO CAMBIOS DATA'!BI79/366*365</f>
        <v>6990.0745749999996</v>
      </c>
    </row>
    <row r="80" spans="1:61">
      <c r="A80" s="106" t="s">
        <v>140</v>
      </c>
      <c r="C80" s="6" t="s">
        <v>167</v>
      </c>
      <c r="AN80" s="101">
        <v>78</v>
      </c>
      <c r="AO80" s="102">
        <f>+'BISIESTO CAMBIOS DATA'!AO80/366*365</f>
        <v>63855.520816192198</v>
      </c>
      <c r="AP80" s="102">
        <f>+'BISIESTO CAMBIOS DATA'!AP80/366*365</f>
        <v>43105.150567714343</v>
      </c>
      <c r="AQ80" s="102">
        <f>+'BISIESTO CAMBIOS DATA'!AQ80/366*365</f>
        <v>31059.733421095938</v>
      </c>
      <c r="AR80" s="102">
        <f>+'BISIESTO CAMBIOS DATA'!AR80/366*365</f>
        <v>25111.074543360213</v>
      </c>
      <c r="AS80" s="102"/>
      <c r="AT80" s="102"/>
      <c r="AU80" s="102"/>
      <c r="AV80" s="101">
        <v>78</v>
      </c>
      <c r="AW80" s="102">
        <f>+'BISIESTO CAMBIOS DATA'!AW80/366*365</f>
        <v>63855.520816192198</v>
      </c>
      <c r="AX80" s="102">
        <f>+'BISIESTO CAMBIOS DATA'!AX80/366*365</f>
        <v>43105.150567714343</v>
      </c>
      <c r="AY80" s="102">
        <f>+'BISIESTO CAMBIOS DATA'!AY80/366*365</f>
        <v>31059.733421095938</v>
      </c>
      <c r="AZ80" s="102">
        <f>+'BISIESTO CAMBIOS DATA'!AZ80/366*365</f>
        <v>25111.074543360213</v>
      </c>
      <c r="BA80" s="102"/>
      <c r="BB80" s="102"/>
      <c r="BC80" s="102"/>
      <c r="BG80" s="110">
        <v>78</v>
      </c>
      <c r="BH80" s="33">
        <f>+'BISIESTO CAMBIOS DATA'!BH80/366*365</f>
        <v>5579.7963712000001</v>
      </c>
      <c r="BI80" s="33">
        <f>+'BISIESTO CAMBIOS DATA'!BI80/366*365</f>
        <v>6990.0745749999996</v>
      </c>
    </row>
    <row r="81" spans="1:61">
      <c r="A81"/>
      <c r="AN81" s="101">
        <v>79</v>
      </c>
      <c r="AO81" s="102">
        <f>+'BISIESTO CAMBIOS DATA'!AO81/366*365</f>
        <v>63855.520816192198</v>
      </c>
      <c r="AP81" s="102">
        <f>+'BISIESTO CAMBIOS DATA'!AP81/366*365</f>
        <v>43105.150567714343</v>
      </c>
      <c r="AQ81" s="102">
        <f>+'BISIESTO CAMBIOS DATA'!AQ81/366*365</f>
        <v>31059.733421095938</v>
      </c>
      <c r="AR81" s="102">
        <f>+'BISIESTO CAMBIOS DATA'!AR81/366*365</f>
        <v>25111.074543360213</v>
      </c>
      <c r="AS81" s="102"/>
      <c r="AT81" s="102"/>
      <c r="AU81" s="102"/>
      <c r="AV81" s="101">
        <v>79</v>
      </c>
      <c r="AW81" s="102">
        <f>+'BISIESTO CAMBIOS DATA'!AW81/366*365</f>
        <v>63855.520816192198</v>
      </c>
      <c r="AX81" s="102">
        <f>+'BISIESTO CAMBIOS DATA'!AX81/366*365</f>
        <v>43105.150567714343</v>
      </c>
      <c r="AY81" s="102">
        <f>+'BISIESTO CAMBIOS DATA'!AY81/366*365</f>
        <v>31059.733421095938</v>
      </c>
      <c r="AZ81" s="102">
        <f>+'BISIESTO CAMBIOS DATA'!AZ81/366*365</f>
        <v>25111.074543360213</v>
      </c>
      <c r="BA81" s="102"/>
      <c r="BB81" s="102"/>
      <c r="BC81" s="102"/>
      <c r="BG81" s="110">
        <v>79</v>
      </c>
      <c r="BH81" s="33">
        <f>+'BISIESTO CAMBIOS DATA'!BH81/366*365</f>
        <v>5579.7963712000001</v>
      </c>
      <c r="BI81" s="33">
        <f>+'BISIESTO CAMBIOS DATA'!BI81/366*365</f>
        <v>6990.0745749999996</v>
      </c>
    </row>
    <row r="82" spans="1:61">
      <c r="A82"/>
      <c r="AN82" s="101">
        <v>80</v>
      </c>
      <c r="AO82" s="102">
        <f>+'BISIESTO CAMBIOS DATA'!AO82/366*365</f>
        <v>63855.520816192198</v>
      </c>
      <c r="AP82" s="102">
        <f>+'BISIESTO CAMBIOS DATA'!AP82/366*365</f>
        <v>43105.150567714343</v>
      </c>
      <c r="AQ82" s="102">
        <f>+'BISIESTO CAMBIOS DATA'!AQ82/366*365</f>
        <v>31059.733421095938</v>
      </c>
      <c r="AR82" s="102">
        <f>+'BISIESTO CAMBIOS DATA'!AR82/366*365</f>
        <v>25111.074543360213</v>
      </c>
      <c r="AS82" s="102"/>
      <c r="AT82" s="102"/>
      <c r="AU82" s="102"/>
      <c r="AV82" s="101">
        <v>80</v>
      </c>
      <c r="AW82" s="102">
        <f>+'BISIESTO CAMBIOS DATA'!AW82/366*365</f>
        <v>63855.520816192198</v>
      </c>
      <c r="AX82" s="102">
        <f>+'BISIESTO CAMBIOS DATA'!AX82/366*365</f>
        <v>43105.150567714343</v>
      </c>
      <c r="AY82" s="102">
        <f>+'BISIESTO CAMBIOS DATA'!AY82/366*365</f>
        <v>31059.733421095938</v>
      </c>
      <c r="AZ82" s="102">
        <f>+'BISIESTO CAMBIOS DATA'!AZ82/366*365</f>
        <v>25111.074543360213</v>
      </c>
      <c r="BA82" s="102"/>
      <c r="BB82" s="102"/>
      <c r="BC82" s="102"/>
      <c r="BG82" s="110">
        <v>80</v>
      </c>
      <c r="BH82" s="33">
        <f>+'BISIESTO CAMBIOS DATA'!BH82/366*365</f>
        <v>5700.5711844999996</v>
      </c>
      <c r="BI82" s="33">
        <f>+'BISIESTO CAMBIOS DATA'!BI82/366*365</f>
        <v>6990.0745749999996</v>
      </c>
    </row>
    <row r="83" spans="1:61">
      <c r="A83" s="103" t="s">
        <v>24</v>
      </c>
      <c r="B83" s="103" t="s">
        <v>61</v>
      </c>
      <c r="AN83" s="101">
        <v>81</v>
      </c>
      <c r="AO83" s="102">
        <f>+'BISIESTO CAMBIOS DATA'!AO83/366*365</f>
        <v>64390.324173111738</v>
      </c>
      <c r="AP83" s="102">
        <f>+'BISIESTO CAMBIOS DATA'!AP83/366*365</f>
        <v>47539.904558170158</v>
      </c>
      <c r="AQ83" s="102">
        <f>+'BISIESTO CAMBIOS DATA'!AQ83/366*365</f>
        <v>34400.197465854872</v>
      </c>
      <c r="AR83" s="102">
        <f>+'BISIESTO CAMBIOS DATA'!AR83/366*365</f>
        <v>26575.612966924469</v>
      </c>
      <c r="AS83" s="102"/>
      <c r="AT83" s="102"/>
      <c r="AU83" s="102"/>
      <c r="AV83" s="101">
        <v>81</v>
      </c>
      <c r="AW83" s="102">
        <f>+'BISIESTO CAMBIOS DATA'!AW83/366*365</f>
        <v>64390.324173111738</v>
      </c>
      <c r="AX83" s="102">
        <f>+'BISIESTO CAMBIOS DATA'!AX83/366*365</f>
        <v>47539.904558170158</v>
      </c>
      <c r="AY83" s="102">
        <f>+'BISIESTO CAMBIOS DATA'!AY83/366*365</f>
        <v>34400.197465854872</v>
      </c>
      <c r="AZ83" s="102">
        <f>+'BISIESTO CAMBIOS DATA'!AZ83/366*365</f>
        <v>26575.612966924469</v>
      </c>
      <c r="BA83" s="102"/>
      <c r="BB83" s="102"/>
      <c r="BC83" s="102"/>
      <c r="BG83" s="110">
        <v>81</v>
      </c>
      <c r="BH83" s="33">
        <f>+'BISIESTO CAMBIOS DATA'!BH83/366*365</f>
        <v>5700.5711844999996</v>
      </c>
      <c r="BI83" s="33">
        <f>+'BISIESTO CAMBIOS DATA'!BI83/366*365</f>
        <v>6990.0745749999996</v>
      </c>
    </row>
    <row r="84" spans="1:61">
      <c r="A84" s="14" t="s">
        <v>142</v>
      </c>
      <c r="B84" s="104">
        <v>1</v>
      </c>
      <c r="AN84" s="101">
        <v>82</v>
      </c>
      <c r="AO84" s="102">
        <f>+'BISIESTO CAMBIOS DATA'!AO84/366*365</f>
        <v>64390.324173111738</v>
      </c>
      <c r="AP84" s="102">
        <f>+'BISIESTO CAMBIOS DATA'!AP84/366*365</f>
        <v>47539.904558170158</v>
      </c>
      <c r="AQ84" s="102">
        <f>+'BISIESTO CAMBIOS DATA'!AQ84/366*365</f>
        <v>34400.197465854872</v>
      </c>
      <c r="AR84" s="102">
        <f>+'BISIESTO CAMBIOS DATA'!AR84/366*365</f>
        <v>26575.612966924469</v>
      </c>
      <c r="AS84" s="102"/>
      <c r="AT84" s="102"/>
      <c r="AU84" s="102"/>
      <c r="AV84" s="101">
        <v>82</v>
      </c>
      <c r="AW84" s="102">
        <f>+'BISIESTO CAMBIOS DATA'!AW84/366*365</f>
        <v>64390.324173111738</v>
      </c>
      <c r="AX84" s="102">
        <f>+'BISIESTO CAMBIOS DATA'!AX84/366*365</f>
        <v>47539.904558170158</v>
      </c>
      <c r="AY84" s="102">
        <f>+'BISIESTO CAMBIOS DATA'!AY84/366*365</f>
        <v>34400.197465854872</v>
      </c>
      <c r="AZ84" s="102">
        <f>+'BISIESTO CAMBIOS DATA'!AZ84/366*365</f>
        <v>26575.612966924469</v>
      </c>
      <c r="BA84" s="102"/>
      <c r="BB84" s="102"/>
      <c r="BC84" s="102"/>
      <c r="BG84" s="110">
        <v>82</v>
      </c>
      <c r="BH84" s="33">
        <f>+'BISIESTO CAMBIOS DATA'!BH84/366*365</f>
        <v>5700.5711844999996</v>
      </c>
      <c r="BI84" s="33">
        <f>+'BISIESTO CAMBIOS DATA'!BI84/366*365</f>
        <v>6990.0745749999996</v>
      </c>
    </row>
    <row r="85" spans="1:61">
      <c r="A85" s="36" t="s">
        <v>62</v>
      </c>
      <c r="B85" s="105">
        <v>4</v>
      </c>
      <c r="AN85" s="101">
        <v>83</v>
      </c>
      <c r="AO85" s="102">
        <f>+'BISIESTO CAMBIOS DATA'!AO85/366*365</f>
        <v>64390.324173111738</v>
      </c>
      <c r="AP85" s="102">
        <f>+'BISIESTO CAMBIOS DATA'!AP85/366*365</f>
        <v>47539.904558170158</v>
      </c>
      <c r="AQ85" s="102">
        <f>+'BISIESTO CAMBIOS DATA'!AQ85/366*365</f>
        <v>34400.197465854872</v>
      </c>
      <c r="AR85" s="102">
        <f>+'BISIESTO CAMBIOS DATA'!AR85/366*365</f>
        <v>26575.612966924469</v>
      </c>
      <c r="AS85" s="102"/>
      <c r="AT85" s="102"/>
      <c r="AU85" s="102"/>
      <c r="AV85" s="101">
        <v>83</v>
      </c>
      <c r="AW85" s="102">
        <f>+'BISIESTO CAMBIOS DATA'!AW85/366*365</f>
        <v>64390.324173111738</v>
      </c>
      <c r="AX85" s="102">
        <f>+'BISIESTO CAMBIOS DATA'!AX85/366*365</f>
        <v>47539.904558170158</v>
      </c>
      <c r="AY85" s="102">
        <f>+'BISIESTO CAMBIOS DATA'!AY85/366*365</f>
        <v>34400.197465854872</v>
      </c>
      <c r="AZ85" s="102">
        <f>+'BISIESTO CAMBIOS DATA'!AZ85/366*365</f>
        <v>26575.612966924469</v>
      </c>
      <c r="BA85" s="102"/>
      <c r="BB85" s="102"/>
      <c r="BC85" s="102"/>
      <c r="BG85" s="110">
        <v>83</v>
      </c>
      <c r="BH85" s="33">
        <f>+'BISIESTO CAMBIOS DATA'!BH85/366*365</f>
        <v>5700.5711844999996</v>
      </c>
      <c r="BI85" s="33">
        <f>+'BISIESTO CAMBIOS DATA'!BI85/366*365</f>
        <v>6990.0745749999996</v>
      </c>
    </row>
    <row r="86" spans="1:61">
      <c r="A86" s="106" t="s">
        <v>172</v>
      </c>
      <c r="B86" s="105">
        <v>5.9318472453655202</v>
      </c>
      <c r="AN86" s="101">
        <v>84</v>
      </c>
      <c r="AO86" s="102">
        <f>+'BISIESTO CAMBIOS DATA'!AO86/366*365</f>
        <v>64390.324173111738</v>
      </c>
      <c r="AP86" s="102">
        <f>+'BISIESTO CAMBIOS DATA'!AP86/366*365</f>
        <v>47539.904558170158</v>
      </c>
      <c r="AQ86" s="102">
        <f>+'BISIESTO CAMBIOS DATA'!AQ86/366*365</f>
        <v>34400.197465854872</v>
      </c>
      <c r="AR86" s="102">
        <f>+'BISIESTO CAMBIOS DATA'!AR86/366*365</f>
        <v>26575.612966924469</v>
      </c>
      <c r="AS86" s="102"/>
      <c r="AT86" s="102"/>
      <c r="AU86" s="102"/>
      <c r="AV86" s="101">
        <v>84</v>
      </c>
      <c r="AW86" s="102">
        <f>+'BISIESTO CAMBIOS DATA'!AW86/366*365</f>
        <v>64390.324173111738</v>
      </c>
      <c r="AX86" s="102">
        <f>+'BISIESTO CAMBIOS DATA'!AX86/366*365</f>
        <v>47539.904558170158</v>
      </c>
      <c r="AY86" s="102">
        <f>+'BISIESTO CAMBIOS DATA'!AY86/366*365</f>
        <v>34400.197465854872</v>
      </c>
      <c r="AZ86" s="102">
        <f>+'BISIESTO CAMBIOS DATA'!AZ86/366*365</f>
        <v>26575.612966924469</v>
      </c>
      <c r="BA86" s="102"/>
      <c r="BB86" s="102"/>
      <c r="BC86" s="102"/>
      <c r="BG86" s="110">
        <v>84</v>
      </c>
      <c r="BH86" s="33">
        <f>+'BISIESTO CAMBIOS DATA'!BH86/366*365</f>
        <v>5700.5711844999996</v>
      </c>
      <c r="BI86" s="33">
        <f>+'BISIESTO CAMBIOS DATA'!BI86/366*365</f>
        <v>6990.0745749999996</v>
      </c>
    </row>
    <row r="87" spans="1:61">
      <c r="A87" s="106" t="s">
        <v>175</v>
      </c>
      <c r="B87" s="105">
        <v>5.7258230127691201</v>
      </c>
      <c r="AN87" s="101">
        <v>85</v>
      </c>
      <c r="AO87" s="102">
        <f>+'BISIESTO CAMBIOS DATA'!AO87/366*365</f>
        <v>64390.324173111738</v>
      </c>
      <c r="AP87" s="102">
        <f>+'BISIESTO CAMBIOS DATA'!AP87/366*365</f>
        <v>47539.904558170158</v>
      </c>
      <c r="AQ87" s="102">
        <f>+'BISIESTO CAMBIOS DATA'!AQ87/366*365</f>
        <v>34400.197465854872</v>
      </c>
      <c r="AR87" s="102">
        <f>+'BISIESTO CAMBIOS DATA'!AR87/366*365</f>
        <v>26575.612966924469</v>
      </c>
      <c r="AS87" s="102"/>
      <c r="AT87" s="102"/>
      <c r="AU87" s="102"/>
      <c r="AV87" s="101">
        <v>85</v>
      </c>
      <c r="AW87" s="102">
        <f>+'BISIESTO CAMBIOS DATA'!AW87/366*365</f>
        <v>64390.324173111738</v>
      </c>
      <c r="AX87" s="102">
        <f>+'BISIESTO CAMBIOS DATA'!AX87/366*365</f>
        <v>47539.904558170158</v>
      </c>
      <c r="AY87" s="102">
        <f>+'BISIESTO CAMBIOS DATA'!AY87/366*365</f>
        <v>34400.197465854872</v>
      </c>
      <c r="AZ87" s="102">
        <f>+'BISIESTO CAMBIOS DATA'!AZ87/366*365</f>
        <v>26575.612966924469</v>
      </c>
      <c r="BA87" s="102"/>
      <c r="BB87" s="102"/>
      <c r="BC87" s="102"/>
      <c r="BG87" s="110">
        <v>85</v>
      </c>
      <c r="BH87" s="33">
        <f>+'BISIESTO CAMBIOS DATA'!BH87/366*365</f>
        <v>5700.5711844999996</v>
      </c>
      <c r="BI87" s="33">
        <f>+'BISIESTO CAMBIOS DATA'!BI87/366*365</f>
        <v>6990.0745749999996</v>
      </c>
    </row>
    <row r="88" spans="1:61">
      <c r="A88" s="107" t="s">
        <v>173</v>
      </c>
      <c r="B88" s="105">
        <v>9.8222772755307801</v>
      </c>
      <c r="AN88" s="101">
        <v>86</v>
      </c>
      <c r="AO88" s="102">
        <f>+'BISIESTO CAMBIOS DATA'!AO88/366*365</f>
        <v>64390.324173111738</v>
      </c>
      <c r="AP88" s="102">
        <f>+'BISIESTO CAMBIOS DATA'!AP88/366*365</f>
        <v>47539.904558170158</v>
      </c>
      <c r="AQ88" s="102">
        <f>+'BISIESTO CAMBIOS DATA'!AQ88/366*365</f>
        <v>34400.197465854872</v>
      </c>
      <c r="AR88" s="102">
        <f>+'BISIESTO CAMBIOS DATA'!AR88/366*365</f>
        <v>26575.612966924469</v>
      </c>
      <c r="AS88" s="102"/>
      <c r="AT88" s="102"/>
      <c r="AU88" s="102"/>
      <c r="AV88" s="101">
        <v>86</v>
      </c>
      <c r="AW88" s="102">
        <f>+'BISIESTO CAMBIOS DATA'!AW88/366*365</f>
        <v>64390.324173111738</v>
      </c>
      <c r="AX88" s="102">
        <f>+'BISIESTO CAMBIOS DATA'!AX88/366*365</f>
        <v>47539.904558170158</v>
      </c>
      <c r="AY88" s="102">
        <f>+'BISIESTO CAMBIOS DATA'!AY88/366*365</f>
        <v>34400.197465854872</v>
      </c>
      <c r="AZ88" s="102">
        <f>+'BISIESTO CAMBIOS DATA'!AZ88/366*365</f>
        <v>26575.612966924469</v>
      </c>
      <c r="BA88" s="102"/>
      <c r="BB88" s="102"/>
      <c r="BC88" s="102"/>
      <c r="BG88" s="110">
        <v>86</v>
      </c>
      <c r="BH88" s="33">
        <f>+'BISIESTO CAMBIOS DATA'!BH88/366*365</f>
        <v>5700.5711844999996</v>
      </c>
      <c r="BI88" s="33">
        <f>+'BISIESTO CAMBIOS DATA'!BI88/366*365</f>
        <v>6990.0745749999996</v>
      </c>
    </row>
    <row r="89" spans="1:61">
      <c r="A89" s="107" t="s">
        <v>176</v>
      </c>
      <c r="B89" s="105">
        <v>9.2944311173425795</v>
      </c>
      <c r="AN89" s="101">
        <v>87</v>
      </c>
      <c r="AO89" s="102">
        <f>+'BISIESTO CAMBIOS DATA'!AO89/366*365</f>
        <v>64390.324173111738</v>
      </c>
      <c r="AP89" s="102">
        <f>+'BISIESTO CAMBIOS DATA'!AP89/366*365</f>
        <v>47539.904558170158</v>
      </c>
      <c r="AQ89" s="102">
        <f>+'BISIESTO CAMBIOS DATA'!AQ89/366*365</f>
        <v>34400.197465854872</v>
      </c>
      <c r="AR89" s="102">
        <f>+'BISIESTO CAMBIOS DATA'!AR89/366*365</f>
        <v>26575.612966924469</v>
      </c>
      <c r="AS89" s="102"/>
      <c r="AT89" s="102"/>
      <c r="AU89" s="102"/>
      <c r="AV89" s="101">
        <v>87</v>
      </c>
      <c r="AW89" s="102">
        <f>+'BISIESTO CAMBIOS DATA'!AW89/366*365</f>
        <v>64390.324173111738</v>
      </c>
      <c r="AX89" s="102">
        <f>+'BISIESTO CAMBIOS DATA'!AX89/366*365</f>
        <v>47539.904558170158</v>
      </c>
      <c r="AY89" s="102">
        <f>+'BISIESTO CAMBIOS DATA'!AY89/366*365</f>
        <v>34400.197465854872</v>
      </c>
      <c r="AZ89" s="102">
        <f>+'BISIESTO CAMBIOS DATA'!AZ89/366*365</f>
        <v>26575.612966924469</v>
      </c>
      <c r="BA89" s="102"/>
      <c r="BB89" s="102"/>
      <c r="BC89" s="102"/>
      <c r="BG89" s="110">
        <v>87</v>
      </c>
      <c r="BH89" s="33">
        <f>+'BISIESTO CAMBIOS DATA'!BH89/366*365</f>
        <v>5700.5711844999996</v>
      </c>
      <c r="BI89" s="33">
        <f>+'BISIESTO CAMBIOS DATA'!BI89/366*365</f>
        <v>6990.0745749999996</v>
      </c>
    </row>
    <row r="90" spans="1:61">
      <c r="A90" s="108" t="s">
        <v>174</v>
      </c>
      <c r="B90" s="105">
        <v>11.7485020253214</v>
      </c>
      <c r="AN90" s="101">
        <v>88</v>
      </c>
      <c r="AO90" s="102">
        <f>+'BISIESTO CAMBIOS DATA'!AO90/366*365</f>
        <v>64390.324173111738</v>
      </c>
      <c r="AP90" s="102">
        <f>+'BISIESTO CAMBIOS DATA'!AP90/366*365</f>
        <v>47539.904558170158</v>
      </c>
      <c r="AQ90" s="102">
        <f>+'BISIESTO CAMBIOS DATA'!AQ90/366*365</f>
        <v>34400.197465854872</v>
      </c>
      <c r="AR90" s="102">
        <f>+'BISIESTO CAMBIOS DATA'!AR90/366*365</f>
        <v>26575.612966924469</v>
      </c>
      <c r="AS90" s="102"/>
      <c r="AT90" s="102"/>
      <c r="AU90" s="102"/>
      <c r="AV90" s="101">
        <v>88</v>
      </c>
      <c r="AW90" s="102">
        <f>+'BISIESTO CAMBIOS DATA'!AW90/366*365</f>
        <v>64390.324173111738</v>
      </c>
      <c r="AX90" s="102">
        <f>+'BISIESTO CAMBIOS DATA'!AX90/366*365</f>
        <v>47539.904558170158</v>
      </c>
      <c r="AY90" s="102">
        <f>+'BISIESTO CAMBIOS DATA'!AY90/366*365</f>
        <v>34400.197465854872</v>
      </c>
      <c r="AZ90" s="102">
        <f>+'BISIESTO CAMBIOS DATA'!AZ90/366*365</f>
        <v>26575.612966924469</v>
      </c>
      <c r="BA90" s="102"/>
      <c r="BB90" s="102"/>
      <c r="BC90" s="102"/>
      <c r="BG90" s="110">
        <v>88</v>
      </c>
      <c r="BH90" s="33">
        <f>+'BISIESTO CAMBIOS DATA'!BH90/366*365</f>
        <v>5700.5711844999996</v>
      </c>
      <c r="BI90" s="33">
        <f>+'BISIESTO CAMBIOS DATA'!BI90/366*365</f>
        <v>6990.0745749999996</v>
      </c>
    </row>
    <row r="91" spans="1:61">
      <c r="A91" s="108" t="s">
        <v>177</v>
      </c>
      <c r="B91" s="105">
        <v>11.0080734336986</v>
      </c>
      <c r="AN91" s="101">
        <v>89</v>
      </c>
      <c r="AO91" s="102">
        <f>+'BISIESTO CAMBIOS DATA'!AO91/366*365</f>
        <v>64390.324173111738</v>
      </c>
      <c r="AP91" s="102">
        <f>+'BISIESTO CAMBIOS DATA'!AP91/366*365</f>
        <v>47539.904558170158</v>
      </c>
      <c r="AQ91" s="102">
        <f>+'BISIESTO CAMBIOS DATA'!AQ91/366*365</f>
        <v>34400.197465854872</v>
      </c>
      <c r="AR91" s="102">
        <f>+'BISIESTO CAMBIOS DATA'!AR91/366*365</f>
        <v>26575.612966924469</v>
      </c>
      <c r="AS91" s="102"/>
      <c r="AT91" s="102"/>
      <c r="AU91" s="102"/>
      <c r="AV91" s="101">
        <v>89</v>
      </c>
      <c r="AW91" s="102">
        <f>+'BISIESTO CAMBIOS DATA'!AW91/366*365</f>
        <v>64390.324173111738</v>
      </c>
      <c r="AX91" s="102">
        <f>+'BISIESTO CAMBIOS DATA'!AX91/366*365</f>
        <v>47539.904558170158</v>
      </c>
      <c r="AY91" s="102">
        <f>+'BISIESTO CAMBIOS DATA'!AY91/366*365</f>
        <v>34400.197465854872</v>
      </c>
      <c r="AZ91" s="102">
        <f>+'BISIESTO CAMBIOS DATA'!AZ91/366*365</f>
        <v>26575.612966924469</v>
      </c>
      <c r="BA91" s="102"/>
      <c r="BB91" s="102"/>
      <c r="BC91" s="102"/>
      <c r="BG91" s="110">
        <v>89</v>
      </c>
      <c r="BH91" s="33">
        <f>+'BISIESTO CAMBIOS DATA'!BH91/366*365</f>
        <v>5700.5711844999996</v>
      </c>
      <c r="BI91" s="33">
        <f>+'BISIESTO CAMBIOS DATA'!BI91/366*365</f>
        <v>6990.0745749999996</v>
      </c>
    </row>
    <row r="92" spans="1:61">
      <c r="AN92" s="101">
        <v>90</v>
      </c>
      <c r="AO92" s="102">
        <f>+'BISIESTO CAMBIOS DATA'!AO92/366*365</f>
        <v>64390.324173111738</v>
      </c>
      <c r="AP92" s="102">
        <f>+'BISIESTO CAMBIOS DATA'!AP92/366*365</f>
        <v>47539.904558170158</v>
      </c>
      <c r="AQ92" s="102">
        <f>+'BISIESTO CAMBIOS DATA'!AQ92/366*365</f>
        <v>34400.197465854872</v>
      </c>
      <c r="AR92" s="102">
        <f>+'BISIESTO CAMBIOS DATA'!AR92/366*365</f>
        <v>26575.612966924469</v>
      </c>
      <c r="AS92" s="102"/>
      <c r="AT92" s="102"/>
      <c r="AU92" s="102"/>
      <c r="AV92" s="101">
        <v>90</v>
      </c>
      <c r="AW92" s="102">
        <f>+'BISIESTO CAMBIOS DATA'!AW92/366*365</f>
        <v>64390.324173111738</v>
      </c>
      <c r="AX92" s="102">
        <f>+'BISIESTO CAMBIOS DATA'!AX92/366*365</f>
        <v>47539.904558170158</v>
      </c>
      <c r="AY92" s="102">
        <f>+'BISIESTO CAMBIOS DATA'!AY92/366*365</f>
        <v>34400.197465854872</v>
      </c>
      <c r="AZ92" s="102">
        <f>+'BISIESTO CAMBIOS DATA'!AZ92/366*365</f>
        <v>26575.612966924469</v>
      </c>
      <c r="BA92" s="102"/>
      <c r="BB92" s="102"/>
      <c r="BC92" s="102"/>
      <c r="BG92" s="110">
        <v>90</v>
      </c>
      <c r="BH92" s="33">
        <f>+'BISIESTO CAMBIOS DATA'!BH92/366*365</f>
        <v>5700.5711844999996</v>
      </c>
      <c r="BI92" s="33">
        <f>+'BISIESTO CAMBIOS DATA'!BI92/366*365</f>
        <v>6990.0745749999996</v>
      </c>
    </row>
    <row r="93" spans="1:61">
      <c r="AN93" s="101">
        <v>91</v>
      </c>
      <c r="AO93" s="102">
        <f>+'BISIESTO CAMBIOS DATA'!AO93/366*365</f>
        <v>64390.324173111738</v>
      </c>
      <c r="AP93" s="102">
        <f>+'BISIESTO CAMBIOS DATA'!AP93/366*365</f>
        <v>47539.904558170158</v>
      </c>
      <c r="AQ93" s="102">
        <f>+'BISIESTO CAMBIOS DATA'!AQ93/366*365</f>
        <v>34400.197465854872</v>
      </c>
      <c r="AR93" s="102">
        <f>+'BISIESTO CAMBIOS DATA'!AR93/366*365</f>
        <v>26575.612966924469</v>
      </c>
      <c r="AS93" s="102"/>
      <c r="AT93" s="102"/>
      <c r="AU93" s="102"/>
      <c r="AV93" s="101">
        <v>91</v>
      </c>
      <c r="AW93" s="102">
        <f>+'BISIESTO CAMBIOS DATA'!AW93/366*365</f>
        <v>64390.324173111738</v>
      </c>
      <c r="AX93" s="102">
        <f>+'BISIESTO CAMBIOS DATA'!AX93/366*365</f>
        <v>47539.904558170158</v>
      </c>
      <c r="AY93" s="102">
        <f>+'BISIESTO CAMBIOS DATA'!AY93/366*365</f>
        <v>34400.197465854872</v>
      </c>
      <c r="AZ93" s="102">
        <f>+'BISIESTO CAMBIOS DATA'!AZ93/366*365</f>
        <v>26575.612966924469</v>
      </c>
      <c r="BA93" s="102"/>
      <c r="BB93" s="102"/>
      <c r="BC93" s="102"/>
      <c r="BG93" s="110">
        <v>91</v>
      </c>
      <c r="BH93" s="33">
        <f>+'BISIESTO CAMBIOS DATA'!BH93/366*365</f>
        <v>5700.5711844999996</v>
      </c>
      <c r="BI93" s="33">
        <f>+'BISIESTO CAMBIOS DATA'!BI93/366*365</f>
        <v>6990.0745749999996</v>
      </c>
    </row>
    <row r="94" spans="1:61">
      <c r="AN94" s="101">
        <v>92</v>
      </c>
      <c r="AO94" s="102">
        <f>+'BISIESTO CAMBIOS DATA'!AO94/366*365</f>
        <v>64390.324173111738</v>
      </c>
      <c r="AP94" s="102">
        <f>+'BISIESTO CAMBIOS DATA'!AP94/366*365</f>
        <v>47539.904558170158</v>
      </c>
      <c r="AQ94" s="102">
        <f>+'BISIESTO CAMBIOS DATA'!AQ94/366*365</f>
        <v>34400.197465854872</v>
      </c>
      <c r="AR94" s="102">
        <f>+'BISIESTO CAMBIOS DATA'!AR94/366*365</f>
        <v>26575.612966924469</v>
      </c>
      <c r="AS94" s="102"/>
      <c r="AT94" s="102"/>
      <c r="AU94" s="102"/>
      <c r="AV94" s="101">
        <v>92</v>
      </c>
      <c r="AW94" s="102">
        <f>+'BISIESTO CAMBIOS DATA'!AW94/366*365</f>
        <v>64390.324173111738</v>
      </c>
      <c r="AX94" s="102">
        <f>+'BISIESTO CAMBIOS DATA'!AX94/366*365</f>
        <v>47539.904558170158</v>
      </c>
      <c r="AY94" s="102">
        <f>+'BISIESTO CAMBIOS DATA'!AY94/366*365</f>
        <v>34400.197465854872</v>
      </c>
      <c r="AZ94" s="102">
        <f>+'BISIESTO CAMBIOS DATA'!AZ94/366*365</f>
        <v>26575.612966924469</v>
      </c>
      <c r="BA94" s="102"/>
      <c r="BB94" s="102"/>
      <c r="BC94" s="102"/>
      <c r="BG94" s="110">
        <v>92</v>
      </c>
      <c r="BH94" s="33">
        <f>+'BISIESTO CAMBIOS DATA'!BH94/366*365</f>
        <v>5700.5711844999996</v>
      </c>
      <c r="BI94" s="33">
        <f>+'BISIESTO CAMBIOS DATA'!BI94/366*365</f>
        <v>6990.0745749999996</v>
      </c>
    </row>
    <row r="95" spans="1:61">
      <c r="AN95" s="101">
        <v>93</v>
      </c>
      <c r="AO95" s="102">
        <f>+'BISIESTO CAMBIOS DATA'!AO95/366*365</f>
        <v>64390.324173111738</v>
      </c>
      <c r="AP95" s="102">
        <f>+'BISIESTO CAMBIOS DATA'!AP95/366*365</f>
        <v>47539.904558170158</v>
      </c>
      <c r="AQ95" s="102">
        <f>+'BISIESTO CAMBIOS DATA'!AQ95/366*365</f>
        <v>34400.197465854872</v>
      </c>
      <c r="AR95" s="102">
        <f>+'BISIESTO CAMBIOS DATA'!AR95/366*365</f>
        <v>26575.612966924469</v>
      </c>
      <c r="AS95" s="102"/>
      <c r="AT95" s="102"/>
      <c r="AU95" s="102"/>
      <c r="AV95" s="101">
        <v>93</v>
      </c>
      <c r="AW95" s="102">
        <f>+'BISIESTO CAMBIOS DATA'!AW95/366*365</f>
        <v>64390.324173111738</v>
      </c>
      <c r="AX95" s="102">
        <f>+'BISIESTO CAMBIOS DATA'!AX95/366*365</f>
        <v>47539.904558170158</v>
      </c>
      <c r="AY95" s="102">
        <f>+'BISIESTO CAMBIOS DATA'!AY95/366*365</f>
        <v>34400.197465854872</v>
      </c>
      <c r="AZ95" s="102">
        <f>+'BISIESTO CAMBIOS DATA'!AZ95/366*365</f>
        <v>26575.612966924469</v>
      </c>
      <c r="BA95" s="102"/>
      <c r="BB95" s="102"/>
      <c r="BC95" s="102"/>
      <c r="BG95" s="110">
        <v>93</v>
      </c>
      <c r="BH95" s="33">
        <f>+'BISIESTO CAMBIOS DATA'!BH95/366*365</f>
        <v>5700.5711844999996</v>
      </c>
      <c r="BI95" s="33">
        <f>+'BISIESTO CAMBIOS DATA'!BI95/366*365</f>
        <v>6990.0745749999996</v>
      </c>
    </row>
    <row r="96" spans="1:61">
      <c r="A96" s="199"/>
      <c r="AN96" s="101">
        <v>94</v>
      </c>
      <c r="AO96" s="102">
        <f>+'BISIESTO CAMBIOS DATA'!AO96/366*365</f>
        <v>64390.324173111738</v>
      </c>
      <c r="AP96" s="102">
        <f>+'BISIESTO CAMBIOS DATA'!AP96/366*365</f>
        <v>47539.904558170158</v>
      </c>
      <c r="AQ96" s="102">
        <f>+'BISIESTO CAMBIOS DATA'!AQ96/366*365</f>
        <v>34400.197465854872</v>
      </c>
      <c r="AR96" s="102">
        <f>+'BISIESTO CAMBIOS DATA'!AR96/366*365</f>
        <v>26575.612966924469</v>
      </c>
      <c r="AS96" s="102"/>
      <c r="AT96" s="102"/>
      <c r="AU96" s="102"/>
      <c r="AV96" s="101">
        <v>94</v>
      </c>
      <c r="AW96" s="102">
        <f>+'BISIESTO CAMBIOS DATA'!AW96/366*365</f>
        <v>64390.324173111738</v>
      </c>
      <c r="AX96" s="102">
        <f>+'BISIESTO CAMBIOS DATA'!AX96/366*365</f>
        <v>47539.904558170158</v>
      </c>
      <c r="AY96" s="102">
        <f>+'BISIESTO CAMBIOS DATA'!AY96/366*365</f>
        <v>34400.197465854872</v>
      </c>
      <c r="AZ96" s="102">
        <f>+'BISIESTO CAMBIOS DATA'!AZ96/366*365</f>
        <v>26575.612966924469</v>
      </c>
      <c r="BA96" s="102"/>
      <c r="BB96" s="102"/>
      <c r="BC96" s="102"/>
      <c r="BG96" s="110">
        <v>94</v>
      </c>
      <c r="BH96" s="33">
        <f>+'BISIESTO CAMBIOS DATA'!BH96/366*365</f>
        <v>5700.5711844999996</v>
      </c>
      <c r="BI96" s="33">
        <f>+'BISIESTO CAMBIOS DATA'!BI96/366*365</f>
        <v>6990.0745749999996</v>
      </c>
    </row>
    <row r="97" spans="1:61">
      <c r="AN97" s="101">
        <v>95</v>
      </c>
      <c r="AO97" s="102">
        <f>+'BISIESTO CAMBIOS DATA'!AO97/366*365</f>
        <v>64390.324173111738</v>
      </c>
      <c r="AP97" s="102">
        <f>+'BISIESTO CAMBIOS DATA'!AP97/366*365</f>
        <v>47539.904558170158</v>
      </c>
      <c r="AQ97" s="102">
        <f>+'BISIESTO CAMBIOS DATA'!AQ97/366*365</f>
        <v>34400.197465854872</v>
      </c>
      <c r="AR97" s="102">
        <f>+'BISIESTO CAMBIOS DATA'!AR97/366*365</f>
        <v>26575.612966924469</v>
      </c>
      <c r="AS97" s="102"/>
      <c r="AT97" s="102"/>
      <c r="AU97" s="102"/>
      <c r="AV97" s="101">
        <v>95</v>
      </c>
      <c r="AW97" s="102">
        <f>+'BISIESTO CAMBIOS DATA'!AW97/366*365</f>
        <v>64390.324173111738</v>
      </c>
      <c r="AX97" s="102">
        <f>+'BISIESTO CAMBIOS DATA'!AX97/366*365</f>
        <v>47539.904558170158</v>
      </c>
      <c r="AY97" s="102">
        <f>+'BISIESTO CAMBIOS DATA'!AY97/366*365</f>
        <v>34400.197465854872</v>
      </c>
      <c r="AZ97" s="102">
        <f>+'BISIESTO CAMBIOS DATA'!AZ97/366*365</f>
        <v>26575.612966924469</v>
      </c>
      <c r="BA97" s="102"/>
      <c r="BB97" s="102"/>
      <c r="BC97" s="102"/>
      <c r="BG97" s="110">
        <v>95</v>
      </c>
      <c r="BH97" s="33">
        <f>+'BISIESTO CAMBIOS DATA'!BH97/366*365</f>
        <v>5700.5711844999996</v>
      </c>
      <c r="BI97" s="33">
        <f>+'BISIESTO CAMBIOS DATA'!BI97/366*365</f>
        <v>6990.0745749999996</v>
      </c>
    </row>
    <row r="98" spans="1:61">
      <c r="AN98" s="101">
        <v>96</v>
      </c>
      <c r="AO98" s="102">
        <f>+'BISIESTO CAMBIOS DATA'!AO98/366*365</f>
        <v>64390.324173111738</v>
      </c>
      <c r="AP98" s="102">
        <f>+'BISIESTO CAMBIOS DATA'!AP98/366*365</f>
        <v>47539.904558170158</v>
      </c>
      <c r="AQ98" s="102">
        <f>+'BISIESTO CAMBIOS DATA'!AQ98/366*365</f>
        <v>34400.197465854872</v>
      </c>
      <c r="AR98" s="102">
        <f>+'BISIESTO CAMBIOS DATA'!AR98/366*365</f>
        <v>26575.612966924469</v>
      </c>
      <c r="AS98" s="102"/>
      <c r="AT98" s="102"/>
      <c r="AU98" s="102"/>
      <c r="AV98" s="101">
        <v>96</v>
      </c>
      <c r="AW98" s="102">
        <f>+'BISIESTO CAMBIOS DATA'!AW98/366*365</f>
        <v>64390.324173111738</v>
      </c>
      <c r="AX98" s="102">
        <f>+'BISIESTO CAMBIOS DATA'!AX98/366*365</f>
        <v>47539.904558170158</v>
      </c>
      <c r="AY98" s="102">
        <f>+'BISIESTO CAMBIOS DATA'!AY98/366*365</f>
        <v>34400.197465854872</v>
      </c>
      <c r="AZ98" s="102">
        <f>+'BISIESTO CAMBIOS DATA'!AZ98/366*365</f>
        <v>26575.612966924469</v>
      </c>
      <c r="BA98" s="102"/>
      <c r="BB98" s="102"/>
      <c r="BC98" s="102"/>
      <c r="BG98" s="110">
        <v>96</v>
      </c>
      <c r="BH98" s="33">
        <f>+'BISIESTO CAMBIOS DATA'!BH98/366*365</f>
        <v>5700.5711844999996</v>
      </c>
      <c r="BI98" s="33">
        <f>+'BISIESTO CAMBIOS DATA'!BI98/366*365</f>
        <v>6990.0745749999996</v>
      </c>
    </row>
    <row r="99" spans="1:61">
      <c r="AN99" s="101">
        <v>97</v>
      </c>
      <c r="AO99" s="102">
        <f>+'BISIESTO CAMBIOS DATA'!AO99/366*365</f>
        <v>64390.324173111738</v>
      </c>
      <c r="AP99" s="102">
        <f>+'BISIESTO CAMBIOS DATA'!AP99/366*365</f>
        <v>47539.904558170158</v>
      </c>
      <c r="AQ99" s="102">
        <f>+'BISIESTO CAMBIOS DATA'!AQ99/366*365</f>
        <v>34400.197465854872</v>
      </c>
      <c r="AR99" s="102">
        <f>+'BISIESTO CAMBIOS DATA'!AR99/366*365</f>
        <v>26575.612966924469</v>
      </c>
      <c r="AS99" s="102"/>
      <c r="AT99" s="102"/>
      <c r="AU99" s="102"/>
      <c r="AV99" s="101">
        <v>97</v>
      </c>
      <c r="AW99" s="102">
        <f>+'BISIESTO CAMBIOS DATA'!AW99/366*365</f>
        <v>64390.324173111738</v>
      </c>
      <c r="AX99" s="102">
        <f>+'BISIESTO CAMBIOS DATA'!AX99/366*365</f>
        <v>47539.904558170158</v>
      </c>
      <c r="AY99" s="102">
        <f>+'BISIESTO CAMBIOS DATA'!AY99/366*365</f>
        <v>34400.197465854872</v>
      </c>
      <c r="AZ99" s="102">
        <f>+'BISIESTO CAMBIOS DATA'!AZ99/366*365</f>
        <v>26575.612966924469</v>
      </c>
      <c r="BA99" s="102"/>
      <c r="BB99" s="102"/>
      <c r="BC99" s="102"/>
      <c r="BG99" s="110">
        <v>97</v>
      </c>
      <c r="BH99" s="33">
        <f>+'BISIESTO CAMBIOS DATA'!BH99/366*365</f>
        <v>5700.5711844999996</v>
      </c>
      <c r="BI99" s="33">
        <f>+'BISIESTO CAMBIOS DATA'!BI99/366*365</f>
        <v>6990.0745749999996</v>
      </c>
    </row>
    <row r="100" spans="1:61">
      <c r="AN100" s="101">
        <v>98</v>
      </c>
      <c r="AO100" s="102">
        <f>+'BISIESTO CAMBIOS DATA'!AO100/366*365</f>
        <v>64390.324173111738</v>
      </c>
      <c r="AP100" s="102">
        <f>+'BISIESTO CAMBIOS DATA'!AP100/366*365</f>
        <v>47539.904558170158</v>
      </c>
      <c r="AQ100" s="102">
        <f>+'BISIESTO CAMBIOS DATA'!AQ100/366*365</f>
        <v>34400.197465854872</v>
      </c>
      <c r="AR100" s="102">
        <f>+'BISIESTO CAMBIOS DATA'!AR100/366*365</f>
        <v>26575.612966924469</v>
      </c>
      <c r="AS100" s="102"/>
      <c r="AT100" s="102"/>
      <c r="AU100" s="102"/>
      <c r="AV100" s="101">
        <v>98</v>
      </c>
      <c r="AW100" s="102">
        <f>+'BISIESTO CAMBIOS DATA'!AW100/366*365</f>
        <v>64390.324173111738</v>
      </c>
      <c r="AX100" s="102">
        <f>+'BISIESTO CAMBIOS DATA'!AX100/366*365</f>
        <v>47539.904558170158</v>
      </c>
      <c r="AY100" s="102">
        <f>+'BISIESTO CAMBIOS DATA'!AY100/366*365</f>
        <v>34400.197465854872</v>
      </c>
      <c r="AZ100" s="102">
        <f>+'BISIESTO CAMBIOS DATA'!AZ100/366*365</f>
        <v>26575.612966924469</v>
      </c>
      <c r="BA100" s="102"/>
      <c r="BB100" s="102"/>
      <c r="BC100" s="102"/>
      <c r="BG100" s="110">
        <v>98</v>
      </c>
      <c r="BH100" s="33">
        <f>+'BISIESTO CAMBIOS DATA'!BH100/366*365</f>
        <v>5700.5711844999996</v>
      </c>
      <c r="BI100" s="33">
        <f>+'BISIESTO CAMBIOS DATA'!BI100/366*365</f>
        <v>6990.0745749999996</v>
      </c>
    </row>
    <row r="101" spans="1:61">
      <c r="AN101" s="101">
        <v>99</v>
      </c>
      <c r="AO101" s="102">
        <f>+'BISIESTO CAMBIOS DATA'!AO101/366*365</f>
        <v>64390.324173111738</v>
      </c>
      <c r="AP101" s="102">
        <f>+'BISIESTO CAMBIOS DATA'!AP101/366*365</f>
        <v>47539.904558170158</v>
      </c>
      <c r="AQ101" s="102">
        <f>+'BISIESTO CAMBIOS DATA'!AQ101/366*365</f>
        <v>34400.197465854872</v>
      </c>
      <c r="AR101" s="102">
        <f>+'BISIESTO CAMBIOS DATA'!AR101/366*365</f>
        <v>26575.612966924469</v>
      </c>
      <c r="AS101" s="102"/>
      <c r="AT101" s="102"/>
      <c r="AU101" s="102"/>
      <c r="AV101" s="101">
        <v>99</v>
      </c>
      <c r="AW101" s="102">
        <f>+'BISIESTO CAMBIOS DATA'!AW101/366*365</f>
        <v>64390.324173111738</v>
      </c>
      <c r="AX101" s="102">
        <f>+'BISIESTO CAMBIOS DATA'!AX101/366*365</f>
        <v>47539.904558170158</v>
      </c>
      <c r="AY101" s="102">
        <f>+'BISIESTO CAMBIOS DATA'!AY101/366*365</f>
        <v>34400.197465854872</v>
      </c>
      <c r="AZ101" s="102">
        <f>+'BISIESTO CAMBIOS DATA'!AZ101/366*365</f>
        <v>26575.612966924469</v>
      </c>
      <c r="BA101" s="102"/>
      <c r="BB101" s="102"/>
      <c r="BC101" s="102"/>
      <c r="BG101" s="110">
        <v>99</v>
      </c>
      <c r="BH101" s="33">
        <f>+'BISIESTO CAMBIOS DATA'!BH101/366*365</f>
        <v>5700.5711844999996</v>
      </c>
      <c r="BI101" s="33">
        <f>+'BISIESTO CAMBIOS DATA'!BI101/366*365</f>
        <v>6990.0745749999996</v>
      </c>
    </row>
    <row r="102" spans="1:61">
      <c r="AN102" s="101">
        <v>100</v>
      </c>
      <c r="AO102" s="102">
        <f>+'BISIESTO CAMBIOS DATA'!AO102/366*365</f>
        <v>64390.324173111738</v>
      </c>
      <c r="AP102" s="102">
        <f>+'BISIESTO CAMBIOS DATA'!AP102/366*365</f>
        <v>47539.904558170158</v>
      </c>
      <c r="AQ102" s="102">
        <f>+'BISIESTO CAMBIOS DATA'!AQ102/366*365</f>
        <v>34400.197465854872</v>
      </c>
      <c r="AR102" s="102">
        <f>+'BISIESTO CAMBIOS DATA'!AR102/366*365</f>
        <v>26575.612966924469</v>
      </c>
      <c r="AS102" s="102"/>
      <c r="AT102" s="102"/>
      <c r="AU102" s="102"/>
      <c r="AV102" s="101">
        <v>100</v>
      </c>
      <c r="AW102" s="102">
        <f>+'BISIESTO CAMBIOS DATA'!AW102/366*365</f>
        <v>64390.324173111738</v>
      </c>
      <c r="AX102" s="102">
        <f>+'BISIESTO CAMBIOS DATA'!AX102/366*365</f>
        <v>47539.904558170158</v>
      </c>
      <c r="AY102" s="102">
        <f>+'BISIESTO CAMBIOS DATA'!AY102/366*365</f>
        <v>34400.197465854872</v>
      </c>
      <c r="AZ102" s="102">
        <f>+'BISIESTO CAMBIOS DATA'!AZ102/366*365</f>
        <v>26575.612966924469</v>
      </c>
      <c r="BA102" s="102"/>
      <c r="BB102" s="102"/>
      <c r="BC102" s="102"/>
      <c r="BG102" s="110">
        <v>100</v>
      </c>
      <c r="BH102" s="33">
        <f>+'BISIESTO CAMBIOS DATA'!BH102/366*365</f>
        <v>5700.5711844999996</v>
      </c>
      <c r="BI102" s="33">
        <f>+'BISIESTO CAMBIOS DATA'!BI102/366*365</f>
        <v>6990.0745749999996</v>
      </c>
    </row>
    <row r="110" spans="1:61">
      <c r="A110" s="200" t="s">
        <v>185</v>
      </c>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B8:V26"/>
  <sheetViews>
    <sheetView showGridLines="0" zoomScale="80" zoomScaleNormal="80" workbookViewId="0">
      <pane xSplit="3" topLeftCell="D1" activePane="topRight" state="frozen"/>
      <selection activeCell="E15" sqref="E15"/>
      <selection pane="topRight" activeCell="E15" sqref="E15"/>
    </sheetView>
  </sheetViews>
  <sheetFormatPr baseColWidth="10" defaultColWidth="11.453125" defaultRowHeight="14.5" outlineLevelCol="1"/>
  <cols>
    <col min="1" max="1" width="2.1796875" customWidth="1"/>
    <col min="2" max="2" width="34.81640625" bestFit="1" customWidth="1"/>
    <col min="3" max="3" width="24.1796875" hidden="1" customWidth="1"/>
    <col min="4" max="4" width="47.1796875" customWidth="1"/>
    <col min="5" max="12" width="30.81640625" customWidth="1" outlineLevel="1"/>
    <col min="13" max="13" width="2.81640625" customWidth="1"/>
    <col min="14" max="21" width="30.81640625" customWidth="1" outlineLevel="1"/>
  </cols>
  <sheetData>
    <row r="8" spans="2:21" ht="21">
      <c r="B8" s="2"/>
      <c r="C8" s="2"/>
      <c r="D8" s="2"/>
      <c r="K8" s="2"/>
      <c r="L8" s="2"/>
    </row>
    <row r="9" spans="2:21" ht="18.5">
      <c r="B9" s="3" t="s">
        <v>0</v>
      </c>
      <c r="C9" s="253" t="s">
        <v>28</v>
      </c>
      <c r="D9" s="254"/>
    </row>
    <row r="10" spans="2:21" ht="18.5">
      <c r="B10" s="3" t="s">
        <v>2</v>
      </c>
      <c r="C10" s="255">
        <v>44713</v>
      </c>
      <c r="D10" s="256"/>
      <c r="G10" s="86"/>
      <c r="R10" s="86"/>
    </row>
    <row r="11" spans="2:21" ht="19" thickBot="1">
      <c r="B11" s="4"/>
      <c r="C11" s="5"/>
      <c r="D11" s="5"/>
      <c r="G11" s="86"/>
      <c r="I11" s="98"/>
      <c r="N11" s="86"/>
      <c r="P11" s="86"/>
      <c r="R11" s="86"/>
      <c r="S11" s="86"/>
      <c r="T11" s="86"/>
    </row>
    <row r="12" spans="2:21" ht="21.5" thickBot="1">
      <c r="B12" s="4"/>
      <c r="C12" s="5"/>
      <c r="D12" s="5"/>
      <c r="E12" s="257" t="s">
        <v>51</v>
      </c>
      <c r="F12" s="258"/>
      <c r="G12" s="259"/>
      <c r="H12" s="259"/>
      <c r="I12" s="259"/>
      <c r="J12" s="259"/>
      <c r="K12" s="259"/>
      <c r="L12" s="260"/>
      <c r="N12" s="257" t="s">
        <v>52</v>
      </c>
      <c r="O12" s="259"/>
      <c r="P12" s="259"/>
      <c r="Q12" s="259"/>
      <c r="R12" s="259"/>
      <c r="S12" s="259"/>
      <c r="T12" s="259"/>
      <c r="U12" s="260"/>
    </row>
    <row r="13" spans="2:21" s="6" customFormat="1" ht="32.25" customHeight="1">
      <c r="E13" s="60" t="s">
        <v>3</v>
      </c>
      <c r="F13" s="60" t="s">
        <v>4</v>
      </c>
      <c r="G13" s="60" t="s">
        <v>5</v>
      </c>
      <c r="H13" s="60" t="s">
        <v>6</v>
      </c>
      <c r="I13" s="60" t="s">
        <v>7</v>
      </c>
      <c r="J13" s="60" t="s">
        <v>8</v>
      </c>
      <c r="K13" s="60" t="s">
        <v>9</v>
      </c>
      <c r="L13" s="60" t="s">
        <v>10</v>
      </c>
      <c r="M13"/>
      <c r="N13" s="60" t="s">
        <v>3</v>
      </c>
      <c r="O13" s="60" t="s">
        <v>4</v>
      </c>
      <c r="P13" s="60" t="s">
        <v>5</v>
      </c>
      <c r="Q13" s="60" t="s">
        <v>6</v>
      </c>
      <c r="R13" s="60" t="s">
        <v>7</v>
      </c>
      <c r="S13" s="60" t="s">
        <v>8</v>
      </c>
      <c r="T13" s="60" t="s">
        <v>9</v>
      </c>
      <c r="U13" s="60" t="s">
        <v>10</v>
      </c>
    </row>
    <row r="14" spans="2:21" ht="18.5">
      <c r="B14" s="96" t="s">
        <v>11</v>
      </c>
      <c r="C14" s="96" t="s">
        <v>12</v>
      </c>
      <c r="D14" s="96" t="s">
        <v>13</v>
      </c>
      <c r="E14" s="63" t="s">
        <v>14</v>
      </c>
      <c r="F14" s="69" t="s">
        <v>15</v>
      </c>
      <c r="G14" s="70" t="s">
        <v>14</v>
      </c>
      <c r="H14" s="71" t="s">
        <v>15</v>
      </c>
      <c r="I14" s="70" t="s">
        <v>14</v>
      </c>
      <c r="J14" s="71" t="s">
        <v>15</v>
      </c>
      <c r="K14" s="70" t="s">
        <v>14</v>
      </c>
      <c r="L14" s="71" t="s">
        <v>15</v>
      </c>
      <c r="N14" s="70" t="s">
        <v>14</v>
      </c>
      <c r="O14" s="71" t="s">
        <v>15</v>
      </c>
      <c r="P14" s="70" t="s">
        <v>14</v>
      </c>
      <c r="Q14" s="71" t="s">
        <v>15</v>
      </c>
      <c r="R14" s="70" t="s">
        <v>14</v>
      </c>
      <c r="S14" s="71" t="s">
        <v>15</v>
      </c>
      <c r="T14" s="70" t="s">
        <v>14</v>
      </c>
      <c r="U14" s="71" t="s">
        <v>15</v>
      </c>
    </row>
    <row r="15" spans="2:21" ht="18.5">
      <c r="B15" s="87" t="s">
        <v>16</v>
      </c>
      <c r="C15" s="64">
        <v>36882</v>
      </c>
      <c r="D15" s="57">
        <v>60</v>
      </c>
      <c r="E15" s="55">
        <f>IF(D15="","",IF(B15="HIJO/A",VLOOKUP(D15,Datos!$AS:$AW,MATCH(E$13,Datos!$AS$1:$AW$1,0),0),VLOOKUP(D15,Datos!$AN:$AR,MATCH(E$13,Datos!$AN$1:$AR$1,0),0))*1.18*1.03/VLOOKUP($C$9,Datos!$A$31:$C$37,2,0))</f>
        <v>34153.315068493161</v>
      </c>
      <c r="F15" s="83">
        <f>IFERROR(IF(D15="","",IF(B15="HIJO/A",VLOOKUP(D15,Datos!$U:$Y,MATCH(E$13,Datos!$U$1:$Y$1,0),0),VLOOKUP(D15,Datos!$P:$T,MATCH(E$13,Datos!$P$1:$T$1,0),0))/VLOOKUP($C$9,Datos!$A$31:$C$37,3,0)),"")</f>
        <v>30128</v>
      </c>
      <c r="G15" s="73">
        <f>IF(D15="","",IF(B15="HIJO/A",VLOOKUP(D15,Datos!$AS:$AW,MATCH(G$13,Datos!$AS$1:$AW$1,0),0),VLOOKUP(D15,Datos!$AN:$AR,MATCH(G$13,Datos!$AB$1:$AF$1,0),0))*1.18*1.03/VLOOKUP($C$9,Datos!$A$31:$C$37,2,0))</f>
        <v>19453.150684931508</v>
      </c>
      <c r="H15" s="83">
        <f>IFERROR(IF(D15="","",IF(B15="HIJO/A",VLOOKUP(D15,Datos!$U:$Y,MATCH(G$13,Datos!$U$1:$Y$1,0),0),VLOOKUP(D15,Datos!$P:$T,MATCH(G$13,Datos!$P$1:$T$1,0),0))/VLOOKUP($C$9,Datos!$A$31:$C$37,3,0)),"")</f>
        <v>18230</v>
      </c>
      <c r="I15" s="73">
        <f>IF(D15="","",IF(B15="HIJO/A",VLOOKUP(D15,Datos!$AS:$AW,MATCH(I$13,Datos!$AS$1:$AW$1,0),0),VLOOKUP(D15,Datos!$AN:$AR,MATCH(I$13,Datos!$AB$1:$AF$1,0),0))*1.18*1.03/VLOOKUP($C$9,Datos!$A$31:$C$37,2,0))</f>
        <v>14700.164383561643</v>
      </c>
      <c r="J15" s="83">
        <f>IFERROR(IF(D15="","",IF(B15="HIJO/A",VLOOKUP(D15,Datos!$U:$Y,MATCH(I$13,Datos!$U$1:$Y$1,0),0),VLOOKUP(D15,Datos!$P:$T,MATCH(I$13,Datos!$P$1:$T$1,0),0))/VLOOKUP($C$9,Datos!$A$31:$C$37,3,0)),"")</f>
        <v>13028</v>
      </c>
      <c r="K15" s="73">
        <f>IF(D15="","",IF(B15="HIJO/A",VLOOKUP(D15,Datos!$AS:$AW,MATCH(K$13,Datos!$AS$1:$AW$1,0),0),VLOOKUP(D15,Datos!$AN:$AR,MATCH(K$13,Datos!$AB$1:$AF$1,0),0))*1.18*1.03/VLOOKUP($C$9,Datos!$A$31:$C$37,2,0))</f>
        <v>12343.726027397262</v>
      </c>
      <c r="L15" s="74">
        <f>IFERROR(IF(D15="","",IF(B15="HIJO/A",VLOOKUP(D15,Datos!$U:$Y,MATCH(K$13,Datos!$U$1:$Y$1,0),0),VLOOKUP(D15,Datos!$P:$T,MATCH(K$13,Datos!$P$1:$T$1,0),0))/VLOOKUP($C$9,Datos!$A$31:$C$37,3,0)),"")</f>
        <v>8934</v>
      </c>
      <c r="N15" s="90">
        <f>IF(D15="","",IF(B15="HIJO/A",VLOOKUP(D15,Datos!$AG:$AK,MATCH(N$13,Datos!$AG$1:$AK$1,0),0),VLOOKUP(D15,Datos!$AB:$AF,MATCH(N$13,Datos!$AB$1:$AF$1,0),0))*1.18*1.03/VLOOKUP($C$9,Datos!$A$31:$C$37,2,0))</f>
        <v>30613.64383561644</v>
      </c>
      <c r="O15" s="91">
        <f>IFERROR(IF(D15="","",IF(B15="HIJO/A",VLOOKUP(D15,Datos!$U:$Y,MATCH(N$13,Datos!$U$1:$Y$1,0),0),VLOOKUP(D15,Datos!$P:$T,MATCH(N$13,Datos!$P$1:$T$1,0),0))/VLOOKUP($C$9,Datos!$A$31:$C$37,3,0)),"")</f>
        <v>30128</v>
      </c>
      <c r="P15" s="73">
        <f>IF(D15="","",IF(B15="HIJO/A",VLOOKUP(D15,Datos!$AG:$AK,MATCH(P$13,Datos!$AG$1:$AK$1,0),0),VLOOKUP(D15,Datos!$AB:$AF,MATCH(P$13,Datos!$AB$1:$AF$1,0),0))*1.18*1.03/VLOOKUP($C$9,Datos!$A$31:$C$37,2,0))</f>
        <v>18600.821917808222</v>
      </c>
      <c r="Q15" s="79">
        <f>IFERROR(IF(D15="","",IF(B15="HIJO/A",VLOOKUP(D15,Datos!$U:$Y,MATCH(P$13,Datos!$U$1:$Y$1,0),0),VLOOKUP(D15,Datos!$P:$T,MATCH(P$13,Datos!$P$1:$T$1,0),0))/VLOOKUP($C$9,Datos!$A$31:$C$37,3,0)),"")</f>
        <v>18230</v>
      </c>
      <c r="R15" s="73">
        <f>IF(D15="","",IF(B15="HIJO/A",VLOOKUP(D15,Datos!$AG:$AK,MATCH(R$13,Datos!$AG$1:$AK$1,0),0),VLOOKUP(D15,Datos!$AB:$AF,MATCH(R$13,Datos!$AB$1:$AF$1,0),0))*1.18*1.03/VLOOKUP($C$9,Datos!$A$31:$C$37,2,0))</f>
        <v>12333.698630136989</v>
      </c>
      <c r="S15" s="79">
        <f>IFERROR(IF(D15="","",IF(B15="HIJO/A",VLOOKUP(D15,Datos!$U:$Y,MATCH(R$13,Datos!$U$1:$Y$1,0),0),VLOOKUP(D15,Datos!$P:$T,MATCH(R$13,Datos!$P$1:$T$1,0),0))/VLOOKUP($C$9,Datos!$A$31:$C$37,3,0)),"")</f>
        <v>13028</v>
      </c>
      <c r="T15" s="73">
        <f>IF(D15="","",IF(B15="HIJO/A",VLOOKUP(D15,Datos!$AG:$AK,MATCH(T$13,Datos!$AG$1:$AK$1,0),0),VLOOKUP(D15,Datos!$AB:$AF,MATCH(T$13,Datos!$AB$1:$AF$1,0),0))*1.18*1.03/VLOOKUP($C$9,Datos!$A$31:$C$37,2,0))</f>
        <v>10227.945205479453</v>
      </c>
      <c r="U15" s="74">
        <f>IFERROR(IF(D15="","",IF(B15="HIJO/A",VLOOKUP(D15,Datos!$U:$Y,MATCH(T$13,Datos!$U$1:$Y$1,0),0),VLOOKUP(D15,Datos!$P:$T,MATCH(T$13,Datos!$P$1:$T$1,0),0))/VLOOKUP($C$9,Datos!$A$31:$C$37,3,0)),"")</f>
        <v>8934</v>
      </c>
    </row>
    <row r="16" spans="2:21" ht="18.5">
      <c r="B16" s="88" t="s">
        <v>17</v>
      </c>
      <c r="C16" s="65">
        <v>25652</v>
      </c>
      <c r="D16" s="58">
        <v>22</v>
      </c>
      <c r="E16" s="55">
        <f>IF(D16="","",IF(B16="HIJO/A",VLOOKUP(D16,Datos!$AS:$AW,MATCH(E$13,Datos!$AS$1:$AW$1,0),0),VLOOKUP(D16,Datos!$AN:$AR,MATCH(E$13,Datos!$AN$1:$AR$1,0),0))*1.18*1.03/VLOOKUP($C$9,Datos!$A$31:$C$37,2,0))</f>
        <v>10488.657534246577</v>
      </c>
      <c r="F16" s="84">
        <f>IFERROR(IF(D16="","",IF(B16="HIJO/A",VLOOKUP(D16,Datos!$U:$Y,MATCH(E$13,Datos!$U$1:$Y$1,0),0),VLOOKUP(D16,Datos!$P:$T,MATCH(E$13,Datos!$P$1:$T$1,0),0))/VLOOKUP($C$9,Datos!$A$31:$C$37,3,0)),"")</f>
        <v>7972</v>
      </c>
      <c r="G16" s="75">
        <f>IF(D16="","",IF(B16="HIJO/A",VLOOKUP(D16,Datos!$AS:$AW,MATCH(G$13,Datos!$AS$1:$AW$1,0),0),VLOOKUP(D16,Datos!$AN:$AR,MATCH(G$13,Datos!$AB$1:$AF$1,0),0))*1.18*1.03/VLOOKUP($C$9,Datos!$A$31:$C$37,2,0))</f>
        <v>4392</v>
      </c>
      <c r="H16" s="84">
        <f>IFERROR(IF(D16="","",IF(B16="HIJO/A",VLOOKUP(D16,Datos!$U:$Y,MATCH(G$13,Datos!$U$1:$Y$1,0),0),VLOOKUP(D16,Datos!$P:$T,MATCH(G$13,Datos!$P$1:$T$1,0),0))/VLOOKUP($C$9,Datos!$A$31:$C$37,3,0)),"")</f>
        <v>4243</v>
      </c>
      <c r="I16" s="75">
        <f>IF(D16="","",IF(B16="HIJO/A",VLOOKUP(D16,Datos!$AS:$AW,MATCH(I$13,Datos!$AS$1:$AW$1,0),0),VLOOKUP(D16,Datos!$AN:$AR,MATCH(I$13,Datos!$AB$1:$AF$1,0),0))*1.18*1.03/VLOOKUP($C$9,Datos!$A$31:$C$37,2,0))</f>
        <v>3098.465753424658</v>
      </c>
      <c r="J16" s="84">
        <f>IFERROR(IF(D16="","",IF(B16="HIJO/A",VLOOKUP(D16,Datos!$U:$Y,MATCH(I$13,Datos!$U$1:$Y$1,0),0),VLOOKUP(D16,Datos!$P:$T,MATCH(I$13,Datos!$P$1:$T$1,0),0))/VLOOKUP($C$9,Datos!$A$31:$C$37,3,0)),"")</f>
        <v>3130</v>
      </c>
      <c r="K16" s="75">
        <f>IF(D16="","",IF(B16="HIJO/A",VLOOKUP(D16,Datos!$AS:$AW,MATCH(K$13,Datos!$AS$1:$AW$1,0),0),VLOOKUP(D16,Datos!$AN:$AR,MATCH(K$13,Datos!$AB$1:$AF$1,0),0))*1.18*1.03/VLOOKUP($C$9,Datos!$A$31:$C$37,2,0))</f>
        <v>2827.7260273972611</v>
      </c>
      <c r="L16" s="76">
        <f>IFERROR(IF(D16="","",IF(B16="HIJO/A",VLOOKUP(D16,Datos!$U:$Y,MATCH(K$13,Datos!$U$1:$Y$1,0),0),VLOOKUP(D16,Datos!$P:$T,MATCH(K$13,Datos!$P$1:$T$1,0),0))/VLOOKUP($C$9,Datos!$A$31:$C$37,3,0)),"")</f>
        <v>2585</v>
      </c>
      <c r="N16" s="92">
        <f>IF(D16="","",IF(B16="HIJO/A",VLOOKUP(D16,Datos!$AG:$AK,MATCH(N$13,Datos!$AG$1:$AK$1,0),0),VLOOKUP(D16,Datos!$AB:$AF,MATCH(N$13,Datos!$AB$1:$AF$1,0),0))*1.18*1.03/VLOOKUP($C$9,Datos!$A$31:$C$37,2,0))</f>
        <v>10288.109589041096</v>
      </c>
      <c r="O16" s="93">
        <f>IFERROR(IF(D16="","",IF(B16="HIJO/A",VLOOKUP(D16,Datos!$U:$Y,MATCH(N$13,Datos!$U$1:$Y$1,0),0),VLOOKUP(D16,Datos!$P:$T,MATCH(N$13,Datos!$P$1:$T$1,0),0))/VLOOKUP($C$9,Datos!$A$31:$C$37,3,0)),"")</f>
        <v>7972</v>
      </c>
      <c r="P16" s="75">
        <f>IF(D16="","",IF(B16="HIJO/A",VLOOKUP(D16,Datos!$AG:$AK,MATCH(P$13,Datos!$AG$1:$AK$1,0),0),VLOOKUP(D16,Datos!$AB:$AF,MATCH(P$13,Datos!$AB$1:$AF$1,0),0))*1.18*1.03/VLOOKUP($C$9,Datos!$A$31:$C$37,2,0))</f>
        <v>4442.1369863013715</v>
      </c>
      <c r="Q16" s="55">
        <f>IFERROR(IF(D16="","",IF(B16="HIJO/A",VLOOKUP(D16,Datos!$U:$Y,MATCH(P$13,Datos!$U$1:$Y$1,0),0),VLOOKUP(D16,Datos!$P:$T,MATCH(P$13,Datos!$P$1:$T$1,0),0))/VLOOKUP($C$9,Datos!$A$31:$C$37,3,0)),"")</f>
        <v>4243</v>
      </c>
      <c r="R16" s="75">
        <f>IF(D16="","",IF(B16="HIJO/A",VLOOKUP(D16,Datos!$AG:$AK,MATCH(R$13,Datos!$AG$1:$AK$1,0),0),VLOOKUP(D16,Datos!$AB:$AF,MATCH(R$13,Datos!$AB$1:$AF$1,0),0))*1.18*1.03/VLOOKUP($C$9,Datos!$A$31:$C$37,2,0))</f>
        <v>3028.2739726027417</v>
      </c>
      <c r="S16" s="55">
        <f>IFERROR(IF(D16="","",IF(B16="HIJO/A",VLOOKUP(D16,Datos!$U:$Y,MATCH(R$13,Datos!$U$1:$Y$1,0),0),VLOOKUP(D16,Datos!$P:$T,MATCH(R$13,Datos!$P$1:$T$1,0),0))/VLOOKUP($C$9,Datos!$A$31:$C$37,3,0)),"")</f>
        <v>3130</v>
      </c>
      <c r="T16" s="75">
        <f>IF(D16="","",IF(B16="HIJO/A",VLOOKUP(D16,Datos!$AG:$AK,MATCH(T$13,Datos!$AG$1:$AK$1,0),0),VLOOKUP(D16,Datos!$AB:$AF,MATCH(T$13,Datos!$AB$1:$AF$1,0),0))*1.18*1.03/VLOOKUP($C$9,Datos!$A$31:$C$37,2,0))</f>
        <v>2807.6712328767126</v>
      </c>
      <c r="U16" s="76">
        <f>IFERROR(IF(D16="","",IF(B16="HIJO/A",VLOOKUP(D16,Datos!$U:$Y,MATCH(T$13,Datos!$U$1:$Y$1,0),0),VLOOKUP(D16,Datos!$P:$T,MATCH(T$13,Datos!$P$1:$T$1,0),0))/VLOOKUP($C$9,Datos!$A$31:$C$37,3,0)),"")</f>
        <v>2585</v>
      </c>
    </row>
    <row r="17" spans="2:22" ht="18.5">
      <c r="B17" s="88" t="s">
        <v>18</v>
      </c>
      <c r="C17" s="65"/>
      <c r="D17" s="58"/>
      <c r="E17" s="55" t="str">
        <f>IF(D17="","",IF(B17="HIJO/A",VLOOKUP(D17,Datos!$AS:$AW,MATCH(E$13,Datos!$AS$1:$AW$1,0),0),VLOOKUP(D17,Datos!$AN:$AR,MATCH(E$13,Datos!$AN$1:$AR$1,0),0))*1.18*1.03/VLOOKUP($C$9,Datos!$A$31:$C$37,2,0))</f>
        <v/>
      </c>
      <c r="F17" s="84" t="str">
        <f>IFERROR(IF(D17="","",IF(B17="HIJO/A",VLOOKUP(D17,Datos!$U:$Y,MATCH(E$13,Datos!$U$1:$Y$1,0),0),VLOOKUP(D17,Datos!$P:$T,MATCH(E$13,Datos!$P$1:$T$1,0),0))/VLOOKUP($C$9,Datos!$A$31:$C$37,3,0)),"")</f>
        <v/>
      </c>
      <c r="G17" s="75" t="str">
        <f>IF(D17="","",IF(B17="HIJO/A",VLOOKUP(D17,Datos!$AS:$AW,MATCH(G$13,Datos!$AS$1:$AW$1,0),0),VLOOKUP(D17,Datos!$AN:$AR,MATCH(G$13,Datos!$AB$1:$AF$1,0),0))*1.18*1.03/VLOOKUP($C$9,Datos!$A$31:$C$37,2,0))</f>
        <v/>
      </c>
      <c r="H17" s="84" t="str">
        <f>IFERROR(IF(D17="","",IF(B17="HIJO/A",VLOOKUP(D17,Datos!$U:$Y,MATCH(G$13,Datos!$U$1:$Y$1,0),0),VLOOKUP(D17,Datos!$P:$T,MATCH(G$13,Datos!$P$1:$T$1,0),0))/VLOOKUP($C$9,Datos!$A$31:$C$37,3,0)),"")</f>
        <v/>
      </c>
      <c r="I17" s="75" t="str">
        <f>IF(D17="","",IF(B17="HIJO/A",VLOOKUP(D17,Datos!$AS:$AW,MATCH(I$13,Datos!$AS$1:$AW$1,0),0),VLOOKUP(D17,Datos!$AN:$AR,MATCH(I$13,Datos!$AB$1:$AF$1,0),0))*1.18*1.03/VLOOKUP($C$9,Datos!$A$31:$C$37,2,0))</f>
        <v/>
      </c>
      <c r="J17" s="84" t="str">
        <f>IFERROR(IF(D17="","",IF(B17="HIJO/A",VLOOKUP(D17,Datos!$U:$Y,MATCH(I$13,Datos!$U$1:$Y$1,0),0),VLOOKUP(D17,Datos!$P:$T,MATCH(I$13,Datos!$P$1:$T$1,0),0))/VLOOKUP($C$9,Datos!$A$31:$C$37,3,0)),"")</f>
        <v/>
      </c>
      <c r="K17" s="75" t="str">
        <f>IF(D17="","",IF(B17="HIJO/A",VLOOKUP(D17,Datos!$AS:$AW,MATCH(K$13,Datos!$AS$1:$AW$1,0),0),VLOOKUP(D17,Datos!$AN:$AR,MATCH(K$13,Datos!$AB$1:$AF$1,0),0))*1.18*1.03/VLOOKUP($C$9,Datos!$A$31:$C$37,2,0))</f>
        <v/>
      </c>
      <c r="L17" s="76" t="str">
        <f>IFERROR(IF(D17="","",IF(B17="HIJO/A",VLOOKUP(D17,Datos!$U:$Y,MATCH(K$13,Datos!$U$1:$Y$1,0),0),VLOOKUP(D17,Datos!$P:$T,MATCH(K$13,Datos!$P$1:$T$1,0),0))/VLOOKUP($C$9,Datos!$A$31:$C$37,3,0)),"")</f>
        <v/>
      </c>
      <c r="N17" s="92" t="str">
        <f>IF(D17="","",IF(B17="HIJO/A",VLOOKUP(D17,Datos!$AG:$AK,MATCH(N$13,Datos!$AG$1:$AK$1,0),0),VLOOKUP(D17,Datos!$AB:$AF,MATCH(N$13,Datos!$AB$1:$AF$1,0),0))*1.18*1.03/VLOOKUP($C$9,Datos!$A$31:$C$37,2,0))</f>
        <v/>
      </c>
      <c r="O17" s="93" t="str">
        <f>IFERROR(IF(D17="","",IF(B17="HIJO/A",VLOOKUP(D17,Datos!$U:$Y,MATCH(N$13,Datos!$U$1:$Y$1,0),0),VLOOKUP(D17,Datos!$P:$T,MATCH(N$13,Datos!$P$1:$T$1,0),0))/VLOOKUP($C$9,Datos!$A$31:$C$37,3,0)),"")</f>
        <v/>
      </c>
      <c r="P17" s="75" t="str">
        <f>IF(D17="","",IF(B17="HIJO/A",VLOOKUP(D17,Datos!$AG:$AK,MATCH(P$13,Datos!$AG$1:$AK$1,0),0),VLOOKUP(D17,Datos!$AB:$AF,MATCH(P$13,Datos!$AB$1:$AF$1,0),0))*1.18*1.03/VLOOKUP($C$9,Datos!$A$31:$C$37,2,0))</f>
        <v/>
      </c>
      <c r="Q17" s="55" t="str">
        <f>IFERROR(IF(D17="","",IF(B17="HIJO/A",VLOOKUP(D17,Datos!$U:$Y,MATCH(P$13,Datos!$U$1:$Y$1,0),0),VLOOKUP(D17,Datos!$P:$T,MATCH(P$13,Datos!$P$1:$T$1,0),0))/VLOOKUP($C$9,Datos!$A$31:$C$37,3,0)),"")</f>
        <v/>
      </c>
      <c r="R17" s="75" t="str">
        <f>IF(D17="","",IF(B17="HIJO/A",VLOOKUP(D17,Datos!$AG:$AK,MATCH(R$13,Datos!$AG$1:$AK$1,0),0),VLOOKUP(D17,Datos!$AB:$AF,MATCH(R$13,Datos!$AB$1:$AF$1,0),0))*1.18*1.03/VLOOKUP($C$9,Datos!$A$31:$C$37,2,0))</f>
        <v/>
      </c>
      <c r="S17" s="55" t="str">
        <f>IFERROR(IF(D17="","",IF(B17="HIJO/A",VLOOKUP(D17,Datos!$U:$Y,MATCH(R$13,Datos!$U$1:$Y$1,0),0),VLOOKUP(D17,Datos!$P:$T,MATCH(R$13,Datos!$P$1:$T$1,0),0))/VLOOKUP($C$9,Datos!$A$31:$C$37,3,0)),"")</f>
        <v/>
      </c>
      <c r="T17" s="75" t="str">
        <f>IF(D17="","",IF(B17="HIJO/A",VLOOKUP(D17,Datos!$AG:$AK,MATCH(T$13,Datos!$AG$1:$AK$1,0),0),VLOOKUP(D17,Datos!$AB:$AF,MATCH(T$13,Datos!$AB$1:$AF$1,0),0))*1.18*1.03/VLOOKUP($C$9,Datos!$A$31:$C$37,2,0))</f>
        <v/>
      </c>
      <c r="U17" s="76" t="str">
        <f>IFERROR(IF(D17="","",IF(B17="HIJO/A",VLOOKUP(D17,Datos!$U:$Y,MATCH(T$13,Datos!$U$1:$Y$1,0),0),VLOOKUP(D17,Datos!$P:$T,MATCH(T$13,Datos!$P$1:$T$1,0),0))/VLOOKUP($C$9,Datos!$A$31:$C$37,3,0)),"")</f>
        <v/>
      </c>
      <c r="V17" s="86"/>
    </row>
    <row r="18" spans="2:22" ht="18.5">
      <c r="B18" s="88" t="s">
        <v>18</v>
      </c>
      <c r="C18" s="65"/>
      <c r="D18" s="58"/>
      <c r="E18" s="55" t="str">
        <f>IF(D18="","",IF(B18="HIJO/A",VLOOKUP(D18,Datos!$AS:$AW,MATCH(E$13,Datos!$AS$1:$AW$1,0),0),VLOOKUP(D18,Datos!$AN:$AR,MATCH(E$13,Datos!$AN$1:$AR$1,0),0))*1.18*1.03/VLOOKUP($C$9,Datos!$A$31:$C$37,2,0))</f>
        <v/>
      </c>
      <c r="F18" s="84" t="str">
        <f>IFERROR(IF(D18="","",IF(B18="HIJO/A",VLOOKUP(D18,Datos!$U:$Y,MATCH(E$13,Datos!$U$1:$Y$1,0),0),VLOOKUP(D18,Datos!$P:$T,MATCH(E$13,Datos!$P$1:$T$1,0),0))/VLOOKUP($C$9,Datos!$A$31:$C$37,3,0)),"")</f>
        <v/>
      </c>
      <c r="G18" s="75" t="str">
        <f>IF(D18="","",IF(B18="HIJO/A",VLOOKUP(D18,Datos!$AS:$AW,MATCH(G$13,Datos!$AS$1:$AW$1,0),0),VLOOKUP(D18,Datos!$AN:$AR,MATCH(G$13,Datos!$AB$1:$AF$1,0),0))*1.18*1.03/VLOOKUP($C$9,Datos!$A$31:$C$37,2,0))</f>
        <v/>
      </c>
      <c r="H18" s="84" t="str">
        <f>IFERROR(IF(D18="","",IF(B18="HIJO/A",VLOOKUP(D18,Datos!$U:$Y,MATCH(G$13,Datos!$U$1:$Y$1,0),0),VLOOKUP(D18,Datos!$P:$T,MATCH(G$13,Datos!$P$1:$T$1,0),0))/VLOOKUP($C$9,Datos!$A$31:$C$37,3,0)),"")</f>
        <v/>
      </c>
      <c r="I18" s="75" t="str">
        <f>IF(D18="","",IF(B18="HIJO/A",VLOOKUP(D18,Datos!$AS:$AW,MATCH(I$13,Datos!$AS$1:$AW$1,0),0),VLOOKUP(D18,Datos!$AN:$AR,MATCH(I$13,Datos!$AB$1:$AF$1,0),0))*1.18*1.03/VLOOKUP($C$9,Datos!$A$31:$C$37,2,0))</f>
        <v/>
      </c>
      <c r="J18" s="84" t="str">
        <f>IFERROR(IF(D18="","",IF(B18="HIJO/A",VLOOKUP(D18,Datos!$U:$Y,MATCH(I$13,Datos!$U$1:$Y$1,0),0),VLOOKUP(D18,Datos!$P:$T,MATCH(I$13,Datos!$P$1:$T$1,0),0))/VLOOKUP($C$9,Datos!$A$31:$C$37,3,0)),"")</f>
        <v/>
      </c>
      <c r="K18" s="75" t="str">
        <f>IF(D18="","",IF(B18="HIJO/A",VLOOKUP(D18,Datos!$AS:$AW,MATCH(K$13,Datos!$AS$1:$AW$1,0),0),VLOOKUP(D18,Datos!$AN:$AR,MATCH(K$13,Datos!$AB$1:$AF$1,0),0))*1.18*1.03/VLOOKUP($C$9,Datos!$A$31:$C$37,2,0))</f>
        <v/>
      </c>
      <c r="L18" s="76" t="str">
        <f>IFERROR(IF(D18="","",IF(B18="HIJO/A",VLOOKUP(D18,Datos!$U:$Y,MATCH(K$13,Datos!$U$1:$Y$1,0),0),VLOOKUP(D18,Datos!$P:$T,MATCH(K$13,Datos!$P$1:$T$1,0),0))/VLOOKUP($C$9,Datos!$A$31:$C$37,3,0)),"")</f>
        <v/>
      </c>
      <c r="N18" s="92" t="str">
        <f>IF(D18="","",IF(B18="HIJO/A",VLOOKUP(D18,Datos!$AG:$AK,MATCH(N$13,Datos!$AG$1:$AK$1,0),0),VLOOKUP(D18,Datos!$AB:$AF,MATCH(N$13,Datos!$AB$1:$AF$1,0),0))*1.18*1.03/VLOOKUP($C$9,Datos!$A$31:$C$37,2,0))</f>
        <v/>
      </c>
      <c r="O18" s="93" t="str">
        <f>IFERROR(IF(D18="","",IF(B18="HIJO/A",VLOOKUP(D18,Datos!$U:$Y,MATCH(N$13,Datos!$U$1:$Y$1,0),0),VLOOKUP(D18,Datos!$P:$T,MATCH(N$13,Datos!$P$1:$T$1,0),0))/VLOOKUP($C$9,Datos!$A$31:$C$37,3,0)),"")</f>
        <v/>
      </c>
      <c r="P18" s="75" t="str">
        <f>IF(D18="","",IF(B18="HIJO/A",VLOOKUP(D18,Datos!$AG:$AK,MATCH(P$13,Datos!$AG$1:$AK$1,0),0),VLOOKUP(D18,Datos!$AB:$AF,MATCH(P$13,Datos!$AB$1:$AF$1,0),0))*1.18*1.03/VLOOKUP($C$9,Datos!$A$31:$C$37,2,0))</f>
        <v/>
      </c>
      <c r="Q18" s="55" t="str">
        <f>IFERROR(IF(D18="","",IF(B18="HIJO/A",VLOOKUP(D18,Datos!$U:$Y,MATCH(P$13,Datos!$U$1:$Y$1,0),0),VLOOKUP(D18,Datos!$P:$T,MATCH(P$13,Datos!$P$1:$T$1,0),0))/VLOOKUP($C$9,Datos!$A$31:$C$37,3,0)),"")</f>
        <v/>
      </c>
      <c r="R18" s="75" t="str">
        <f>IF(D18="","",IF(B18="HIJO/A",VLOOKUP(D18,Datos!$AG:$AK,MATCH(R$13,Datos!$AG$1:$AK$1,0),0),VLOOKUP(D18,Datos!$AB:$AF,MATCH(R$13,Datos!$AB$1:$AF$1,0),0))*1.18*1.03/VLOOKUP($C$9,Datos!$A$31:$C$37,2,0))</f>
        <v/>
      </c>
      <c r="S18" s="55" t="str">
        <f>IFERROR(IF(D18="","",IF(B18="HIJO/A",VLOOKUP(D18,Datos!$U:$Y,MATCH(R$13,Datos!$U$1:$Y$1,0),0),VLOOKUP(D18,Datos!$P:$T,MATCH(R$13,Datos!$P$1:$T$1,0),0))/VLOOKUP($C$9,Datos!$A$31:$C$37,3,0)),"")</f>
        <v/>
      </c>
      <c r="T18" s="75" t="str">
        <f>IF(D18="","",IF(B18="HIJO/A",VLOOKUP(D18,Datos!$AG:$AK,MATCH(T$13,Datos!$AG$1:$AK$1,0),0),VLOOKUP(D18,Datos!$AB:$AF,MATCH(T$13,Datos!$AB$1:$AF$1,0),0))*1.18*1.03/VLOOKUP($C$9,Datos!$A$31:$C$37,2,0))</f>
        <v/>
      </c>
      <c r="U18" s="76" t="str">
        <f>IFERROR(IF(D18="","",IF(B18="HIJO/A",VLOOKUP(D18,Datos!$U:$Y,MATCH(T$13,Datos!$U$1:$Y$1,0),0),VLOOKUP(D18,Datos!$P:$T,MATCH(T$13,Datos!$P$1:$T$1,0),0))/VLOOKUP($C$9,Datos!$A$31:$C$37,3,0)),"")</f>
        <v/>
      </c>
    </row>
    <row r="19" spans="2:22" ht="18.5">
      <c r="B19" s="89" t="s">
        <v>18</v>
      </c>
      <c r="C19" s="66"/>
      <c r="D19" s="59"/>
      <c r="E19" s="55" t="str">
        <f>IF(D19="","",IF(B19="HIJO/A",VLOOKUP(D19,Datos!$AS:$AW,MATCH(E$13,Datos!$AS$1:$AW$1,0),0),VLOOKUP(D19,Datos!$AN:$AR,MATCH(E$13,Datos!$AN$1:$AR$1,0),0))*1.18*1.03/VLOOKUP($C$9,Datos!$A$31:$C$37,2,0))</f>
        <v/>
      </c>
      <c r="F19" s="85" t="str">
        <f>IFERROR(IF(D19="","",IF(B19="HIJO/A",VLOOKUP(D19,Datos!$U:$Y,MATCH(E$13,Datos!$U$1:$Y$1,0),0),VLOOKUP(D19,Datos!$P:$T,MATCH(E$13,Datos!$P$1:$T$1,0),0))/VLOOKUP($C$9,Datos!$A$31:$C$37,3,0)),"")</f>
        <v/>
      </c>
      <c r="G19" s="77" t="str">
        <f>IF(D19="","",IF(B19="HIJO/A",VLOOKUP(D19,Datos!$AS:$AW,MATCH(G$13,Datos!$AS$1:$AW$1,0),0),VLOOKUP(D19,Datos!$AN:$AR,MATCH(G$13,Datos!$AB$1:$AF$1,0),0))*1.18*1.03/VLOOKUP($C$9,Datos!$A$31:$C$37,2,0))</f>
        <v/>
      </c>
      <c r="H19" s="85" t="str">
        <f>IFERROR(IF(D19="","",IF(B19="HIJO/A",VLOOKUP(D19,Datos!$U:$Y,MATCH(G$13,Datos!$U$1:$Y$1,0),0),VLOOKUP(D19,Datos!$P:$T,MATCH(G$13,Datos!$P$1:$T$1,0),0))/VLOOKUP($C$9,Datos!$A$31:$C$37,3,0)),"")</f>
        <v/>
      </c>
      <c r="I19" s="77" t="str">
        <f>IF(D19="","",IF(B19="HIJO/A",VLOOKUP(D19,Datos!$AS:$AW,MATCH(I$13,Datos!$AS$1:$AW$1,0),0),VLOOKUP(D19,Datos!$AN:$AR,MATCH(I$13,Datos!$AB$1:$AF$1,0),0))*1.18*1.03/VLOOKUP($C$9,Datos!$A$31:$C$37,2,0))</f>
        <v/>
      </c>
      <c r="J19" s="85" t="str">
        <f>IFERROR(IF(D19="","",IF(B19="HIJO/A",VLOOKUP(D19,Datos!$U:$Y,MATCH(I$13,Datos!$U$1:$Y$1,0),0),VLOOKUP(D19,Datos!$P:$T,MATCH(I$13,Datos!$P$1:$T$1,0),0))/VLOOKUP($C$9,Datos!$A$31:$C$37,3,0)),"")</f>
        <v/>
      </c>
      <c r="K19" s="77" t="str">
        <f>IF(D19="","",IF(B19="HIJO/A",VLOOKUP(D19,Datos!$AS:$AW,MATCH(K$13,Datos!$AS$1:$AW$1,0),0),VLOOKUP(D19,Datos!$AN:$AR,MATCH(K$13,Datos!$AB$1:$AF$1,0),0))*1.18*1.03/VLOOKUP($C$9,Datos!$A$31:$C$37,2,0))</f>
        <v/>
      </c>
      <c r="L19" s="78" t="str">
        <f>IFERROR(IF(D19="","",IF(B19="HIJO/A",VLOOKUP(D19,Datos!$U:$Y,MATCH(K$13,Datos!$U$1:$Y$1,0),0),VLOOKUP(D19,Datos!$P:$T,MATCH(K$13,Datos!$P$1:$T$1,0),0))/VLOOKUP($C$9,Datos!$A$31:$C$37,3,0)),"")</f>
        <v/>
      </c>
      <c r="N19" s="94" t="str">
        <f>IF(D19="","",IF(B19="HIJO/A",VLOOKUP(D19,Datos!$AG:$AK,MATCH(N$13,Datos!$AG$1:$AK$1,0),0),VLOOKUP(D19,Datos!$AB:$AF,MATCH(N$13,Datos!$AB$1:$AF$1,0),0))*1.18*1.03/VLOOKUP($C$9,Datos!$A$31:$C$37,2,0))</f>
        <v/>
      </c>
      <c r="O19" s="95" t="str">
        <f>IFERROR(IF(D19="","",IF(B19="HIJO/A",VLOOKUP(D19,Datos!$U:$Y,MATCH(N$13,Datos!$U$1:$Y$1,0),0),VLOOKUP(D19,Datos!$P:$T,MATCH(N$13,Datos!$P$1:$T$1,0),0))/VLOOKUP($C$9,Datos!$A$31:$C$37,3,0)),"")</f>
        <v/>
      </c>
      <c r="P19" s="77" t="str">
        <f>IF(D19="","",IF(B19="HIJO/A",VLOOKUP(D19,Datos!$AG:$AK,MATCH(P$13,Datos!$AG$1:$AK$1,0),0),VLOOKUP(D19,Datos!$AB:$AF,MATCH(P$13,Datos!$AB$1:$AF$1,0),0))*1.18*1.03/VLOOKUP($C$9,Datos!$A$31:$C$37,2,0))</f>
        <v/>
      </c>
      <c r="Q19" s="80" t="str">
        <f>IFERROR(IF(D19="","",IF(B19="HIJO/A",VLOOKUP(D19,Datos!$U:$Y,MATCH(P$13,Datos!$U$1:$Y$1,0),0),VLOOKUP(D19,Datos!$P:$T,MATCH(P$13,Datos!$P$1:$T$1,0),0))/VLOOKUP($C$9,Datos!$A$31:$C$37,3,0)),"")</f>
        <v/>
      </c>
      <c r="R19" s="77" t="str">
        <f>IF(D19="","",IF(B19="HIJO/A",VLOOKUP(D19,Datos!$AG:$AK,MATCH(R$13,Datos!$AG$1:$AK$1,0),0),VLOOKUP(D19,Datos!$AB:$AF,MATCH(R$13,Datos!$AB$1:$AF$1,0),0))*1.18*1.03/VLOOKUP($C$9,Datos!$A$31:$C$37,2,0))</f>
        <v/>
      </c>
      <c r="S19" s="80" t="str">
        <f>IFERROR(IF(D19="","",IF(B19="HIJO/A",VLOOKUP(D19,Datos!$U:$Y,MATCH(R$13,Datos!$U$1:$Y$1,0),0),VLOOKUP(D19,Datos!$P:$T,MATCH(R$13,Datos!$P$1:$T$1,0),0))/VLOOKUP($C$9,Datos!$A$31:$C$37,3,0)),"")</f>
        <v/>
      </c>
      <c r="T19" s="77" t="str">
        <f>IF(D19="","",IF(B19="HIJO/A",VLOOKUP(D19,Datos!$AG:$AK,MATCH(T$13,Datos!$AG$1:$AK$1,0),0),VLOOKUP(D19,Datos!$AB:$AF,MATCH(T$13,Datos!$AB$1:$AF$1,0),0))*1.18*1.03/VLOOKUP($C$9,Datos!$A$31:$C$37,2,0))</f>
        <v/>
      </c>
      <c r="U19" s="78" t="str">
        <f>IFERROR(IF(D19="","",IF(B19="HIJO/A",VLOOKUP(D19,Datos!$U:$Y,MATCH(T$13,Datos!$U$1:$Y$1,0),0),VLOOKUP(D19,Datos!$P:$T,MATCH(T$13,Datos!$P$1:$T$1,0),0))/VLOOKUP($C$9,Datos!$A$31:$C$37,3,0)),"")</f>
        <v/>
      </c>
    </row>
    <row r="20" spans="2:22" ht="21">
      <c r="B20" s="8"/>
      <c r="C20" s="8"/>
      <c r="D20" s="97" t="s">
        <v>19</v>
      </c>
      <c r="E20" s="61">
        <f t="shared" ref="E20:L20" si="0">SUM(E15:E19)</f>
        <v>44641.972602739741</v>
      </c>
      <c r="F20" s="61">
        <f t="shared" si="0"/>
        <v>38100</v>
      </c>
      <c r="G20" s="61">
        <f t="shared" si="0"/>
        <v>23845.150684931508</v>
      </c>
      <c r="H20" s="61">
        <f t="shared" si="0"/>
        <v>22473</v>
      </c>
      <c r="I20" s="61">
        <f t="shared" si="0"/>
        <v>17798.630136986299</v>
      </c>
      <c r="J20" s="61">
        <f t="shared" si="0"/>
        <v>16158</v>
      </c>
      <c r="K20" s="61">
        <f t="shared" si="0"/>
        <v>15171.452054794523</v>
      </c>
      <c r="L20" s="61">
        <f t="shared" si="0"/>
        <v>11519</v>
      </c>
      <c r="N20" s="72">
        <f t="shared" ref="N20:U20" si="1">SUM(N15:N19)</f>
        <v>40901.753424657538</v>
      </c>
      <c r="O20" s="72">
        <f t="shared" si="1"/>
        <v>38100</v>
      </c>
      <c r="P20" s="72">
        <f t="shared" si="1"/>
        <v>23042.958904109593</v>
      </c>
      <c r="Q20" s="72">
        <f t="shared" si="1"/>
        <v>22473</v>
      </c>
      <c r="R20" s="72">
        <f t="shared" si="1"/>
        <v>15361.97260273973</v>
      </c>
      <c r="S20" s="72">
        <f t="shared" si="1"/>
        <v>16158</v>
      </c>
      <c r="T20" s="72">
        <f t="shared" si="1"/>
        <v>13035.616438356166</v>
      </c>
      <c r="U20" s="72">
        <f t="shared" si="1"/>
        <v>11519</v>
      </c>
    </row>
    <row r="21" spans="2:22" ht="21">
      <c r="B21" s="8"/>
      <c r="C21" s="8"/>
      <c r="D21" s="56" t="s">
        <v>20</v>
      </c>
      <c r="E21" s="67">
        <v>0.185</v>
      </c>
      <c r="F21" s="62">
        <v>0.15</v>
      </c>
      <c r="G21" s="63">
        <v>0.185</v>
      </c>
      <c r="H21" s="62">
        <v>0.15</v>
      </c>
      <c r="I21" s="63">
        <v>0.185</v>
      </c>
      <c r="J21" s="62">
        <v>0.15</v>
      </c>
      <c r="K21" s="63">
        <v>0.185</v>
      </c>
      <c r="L21" s="62">
        <v>0.15</v>
      </c>
      <c r="M21" s="7"/>
      <c r="N21" s="63">
        <v>3.5000000000000003E-2</v>
      </c>
      <c r="O21" s="62">
        <v>0.15</v>
      </c>
      <c r="P21" s="63">
        <v>0.185</v>
      </c>
      <c r="Q21" s="62">
        <v>0.15</v>
      </c>
      <c r="R21" s="63">
        <v>0.185</v>
      </c>
      <c r="S21" s="62">
        <v>0.15</v>
      </c>
      <c r="T21" s="63">
        <v>0.185</v>
      </c>
      <c r="U21" s="62">
        <v>0.15</v>
      </c>
    </row>
    <row r="22" spans="2:22" ht="21">
      <c r="B22" s="8"/>
      <c r="C22" s="8"/>
      <c r="D22" s="56" t="s">
        <v>21</v>
      </c>
      <c r="E22" s="68">
        <f>E20*(1-E21)</f>
        <v>36383.207671232885</v>
      </c>
      <c r="F22" s="68">
        <f>F20*(1-F21)</f>
        <v>32385</v>
      </c>
      <c r="G22" s="68">
        <f>G20*(1-G21)</f>
        <v>19433.797808219177</v>
      </c>
      <c r="H22" s="68">
        <f>H20*(1-H21)</f>
        <v>19102.05</v>
      </c>
      <c r="I22" s="68">
        <f t="shared" ref="I22:J22" si="2">I20*(1-I21)</f>
        <v>14505.883561643834</v>
      </c>
      <c r="J22" s="68">
        <f t="shared" si="2"/>
        <v>13734.3</v>
      </c>
      <c r="K22" s="68">
        <f>K20*(1-K21)</f>
        <v>12364.733424657536</v>
      </c>
      <c r="L22" s="68">
        <f>L20*(1-L21)</f>
        <v>9791.15</v>
      </c>
      <c r="M22" s="7"/>
      <c r="N22" s="68">
        <f>N20*(1-N21)</f>
        <v>39470.192054794519</v>
      </c>
      <c r="O22" s="68">
        <f>O20*(1-O21)</f>
        <v>32385</v>
      </c>
      <c r="P22" s="68">
        <f>P20*(1-P21)</f>
        <v>18780.011506849318</v>
      </c>
      <c r="Q22" s="68">
        <f>Q20*(1-Q21)</f>
        <v>19102.05</v>
      </c>
      <c r="R22" s="68">
        <f t="shared" ref="R22:S22" si="3">R20*(1-R21)</f>
        <v>12520.007671232879</v>
      </c>
      <c r="S22" s="68">
        <f t="shared" si="3"/>
        <v>13734.3</v>
      </c>
      <c r="T22" s="68">
        <f>T20*(1-T21)</f>
        <v>10624.027397260275</v>
      </c>
      <c r="U22" s="68">
        <f>U20*(1-U21)</f>
        <v>9791.15</v>
      </c>
    </row>
    <row r="23" spans="2:22" ht="21">
      <c r="B23" s="2"/>
      <c r="C23" s="2"/>
      <c r="D23" s="56" t="s">
        <v>22</v>
      </c>
      <c r="E23" s="252">
        <f>IFERROR(F22/E22-1,"")</f>
        <v>-0.10989156611373074</v>
      </c>
      <c r="F23" s="252"/>
      <c r="G23" s="252">
        <f t="shared" ref="G23" si="4">IFERROR(H22/G22-1,"")</f>
        <v>-1.7070662743999043E-2</v>
      </c>
      <c r="H23" s="252"/>
      <c r="I23" s="252">
        <f t="shared" ref="I23" si="5">IFERROR(J22/I22-1,"")</f>
        <v>-5.3191076459764286E-2</v>
      </c>
      <c r="J23" s="252"/>
      <c r="K23" s="252">
        <f>IFERROR(L22/K22-1,"")</f>
        <v>-0.20813901410323499</v>
      </c>
      <c r="L23" s="252"/>
      <c r="M23" s="9"/>
      <c r="N23" s="252">
        <f>IFERROR(O22/N22-1,"")</f>
        <v>-0.17950741270674586</v>
      </c>
      <c r="O23" s="252"/>
      <c r="P23" s="252">
        <f t="shared" ref="P23" si="6">IFERROR(Q22/P22-1,"")</f>
        <v>1.714793907518275E-2</v>
      </c>
      <c r="Q23" s="252"/>
      <c r="R23" s="252">
        <f>IFERROR(S22/R22-1,"")</f>
        <v>9.6988145746682797E-2</v>
      </c>
      <c r="S23" s="252"/>
      <c r="T23" s="252">
        <f>IFERROR(U22/T22-1,"")</f>
        <v>-7.8395637183226619E-2</v>
      </c>
      <c r="U23" s="252"/>
    </row>
    <row r="25" spans="2:22">
      <c r="N25" s="10"/>
    </row>
    <row r="26" spans="2:22">
      <c r="I26" s="86">
        <f>I20/1.2154</f>
        <v>14644.257147429898</v>
      </c>
      <c r="K26" s="86">
        <f>K20/1.2154</f>
        <v>12482.682289612081</v>
      </c>
      <c r="P26" s="86"/>
    </row>
  </sheetData>
  <protectedRanges>
    <protectedRange sqref="B15:D19" name="Rango2"/>
    <protectedRange sqref="K9:L12 B9:C9 B10:D12 T12:U12" name="Rango1"/>
  </protectedRanges>
  <mergeCells count="12">
    <mergeCell ref="N12:U12"/>
    <mergeCell ref="N23:O23"/>
    <mergeCell ref="P23:Q23"/>
    <mergeCell ref="R23:S23"/>
    <mergeCell ref="T23:U23"/>
    <mergeCell ref="E23:F23"/>
    <mergeCell ref="K23:L23"/>
    <mergeCell ref="I23:J23"/>
    <mergeCell ref="G23:H23"/>
    <mergeCell ref="C9:D9"/>
    <mergeCell ref="C10:D10"/>
    <mergeCell ref="E12:L12"/>
  </mergeCells>
  <conditionalFormatting sqref="A23:XFD23">
    <cfRule type="iconSet" priority="1">
      <iconSet>
        <cfvo type="percent" val="0"/>
        <cfvo type="num" val="0"/>
        <cfvo type="num" val="0"/>
      </iconSet>
    </cfRule>
  </conditionalFormatting>
  <conditionalFormatting sqref="D15:D19">
    <cfRule type="cellIs" dxfId="0" priority="2" operator="greaterThan">
      <formula>65</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Datos!$B$2:$B$7</xm:f>
          </x14:formula1>
          <xm:sqref>C9</xm:sqref>
        </x14:dataValidation>
        <x14:dataValidation type="list" allowBlank="1" showInputMessage="1" showErrorMessage="1" xr:uid="{00000000-0002-0000-0000-000000000000}">
          <x14:formula1>
            <xm:f>Datos!$A$27:$A$29</xm:f>
          </x14:formula1>
          <xm:sqref>B15:B19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780C0-AD9A-4BDF-9443-49EDCE3A8BA9}">
  <sheetPr codeName="Hoja5"/>
  <dimension ref="B2:B4"/>
  <sheetViews>
    <sheetView showGridLines="0" workbookViewId="0"/>
  </sheetViews>
  <sheetFormatPr baseColWidth="10" defaultRowHeight="14.5"/>
  <cols>
    <col min="1" max="1" width="6" customWidth="1"/>
  </cols>
  <sheetData>
    <row r="2" spans="2:2">
      <c r="B2" s="42" t="s">
        <v>50</v>
      </c>
    </row>
    <row r="3" spans="2:2">
      <c r="B3" s="41" t="s">
        <v>48</v>
      </c>
    </row>
    <row r="4" spans="2:2">
      <c r="B4" s="41" t="s">
        <v>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A1:AW103"/>
  <sheetViews>
    <sheetView showGridLines="0" topLeftCell="D1" zoomScale="90" zoomScaleNormal="90" workbookViewId="0">
      <pane ySplit="1" topLeftCell="A2" activePane="bottomLeft" state="frozen"/>
      <selection activeCell="E15" sqref="E15"/>
      <selection pane="bottomLeft" activeCell="K13" sqref="K13"/>
    </sheetView>
  </sheetViews>
  <sheetFormatPr baseColWidth="10" defaultColWidth="11.453125" defaultRowHeight="14.5"/>
  <cols>
    <col min="1" max="1" width="25.1796875" style="6" bestFit="1" customWidth="1"/>
    <col min="2" max="2" width="26.453125" style="6" bestFit="1" customWidth="1"/>
    <col min="3" max="3" width="13.54296875" style="6" bestFit="1" customWidth="1"/>
    <col min="4" max="4" width="27.81640625" style="6" customWidth="1"/>
    <col min="5" max="5" width="11.453125" style="6" customWidth="1"/>
    <col min="6" max="6" width="17" style="6" customWidth="1"/>
    <col min="7" max="9" width="14.453125" style="6" customWidth="1"/>
    <col min="10" max="10" width="11.453125" style="6" customWidth="1"/>
    <col min="11" max="14" width="16.81640625" style="6" customWidth="1"/>
    <col min="15" max="15" width="25.1796875" style="6" customWidth="1"/>
    <col min="16" max="16" width="11.453125" style="6"/>
    <col min="17" max="17" width="17" style="6" customWidth="1"/>
    <col min="18" max="18" width="11.453125" style="6"/>
    <col min="19" max="20" width="14.81640625" style="6" customWidth="1"/>
    <col min="21" max="21" width="11.453125" style="6"/>
    <col min="22" max="22" width="17" style="6" customWidth="1"/>
    <col min="23" max="23" width="11.453125" style="6"/>
    <col min="24" max="25" width="13.81640625" style="6" customWidth="1"/>
    <col min="26" max="26" width="13.81640625" customWidth="1"/>
    <col min="27" max="27" width="27.81640625" style="6" customWidth="1"/>
    <col min="28" max="28" width="11.453125" style="6"/>
    <col min="29" max="29" width="17" style="6" customWidth="1"/>
    <col min="30" max="32" width="14.453125" style="6" customWidth="1"/>
    <col min="33" max="33" width="11.453125" style="6"/>
    <col min="34" max="37" width="16.81640625" style="6" customWidth="1"/>
    <col min="38" max="38" width="16.81640625" customWidth="1"/>
    <col min="39" max="39" width="27.81640625" style="6" customWidth="1"/>
    <col min="40" max="40" width="11.453125" style="6"/>
    <col min="41" max="41" width="17" style="6" customWidth="1"/>
    <col min="42" max="44" width="14.453125" style="6" customWidth="1"/>
    <col min="45" max="45" width="11.453125" style="6"/>
    <col min="46" max="49" width="16.81640625" style="6" customWidth="1"/>
    <col min="50" max="16384" width="11.453125" style="6"/>
  </cols>
  <sheetData>
    <row r="1" spans="1:49" ht="37.5" customHeight="1">
      <c r="A1" s="35" t="s">
        <v>23</v>
      </c>
      <c r="B1" s="36" t="s">
        <v>24</v>
      </c>
      <c r="C1" s="37"/>
      <c r="D1" s="261" t="s">
        <v>25</v>
      </c>
      <c r="E1" s="16" t="s">
        <v>26</v>
      </c>
      <c r="F1" s="17" t="s">
        <v>3</v>
      </c>
      <c r="G1" s="17" t="s">
        <v>5</v>
      </c>
      <c r="H1" s="17" t="s">
        <v>7</v>
      </c>
      <c r="I1" s="17" t="s">
        <v>9</v>
      </c>
      <c r="J1" s="16" t="s">
        <v>27</v>
      </c>
      <c r="K1" s="17" t="s">
        <v>3</v>
      </c>
      <c r="L1" s="17" t="s">
        <v>5</v>
      </c>
      <c r="M1" s="17" t="s">
        <v>7</v>
      </c>
      <c r="N1" s="17" t="s">
        <v>9</v>
      </c>
      <c r="O1" s="38" t="s">
        <v>45</v>
      </c>
      <c r="P1" s="18" t="s">
        <v>26</v>
      </c>
      <c r="Q1" s="19" t="s">
        <v>3</v>
      </c>
      <c r="R1" s="19" t="s">
        <v>5</v>
      </c>
      <c r="S1" s="19" t="s">
        <v>7</v>
      </c>
      <c r="T1" s="19" t="s">
        <v>9</v>
      </c>
      <c r="U1" s="18" t="s">
        <v>27</v>
      </c>
      <c r="V1" s="19" t="s">
        <v>3</v>
      </c>
      <c r="W1" s="19" t="s">
        <v>5</v>
      </c>
      <c r="X1" s="19" t="s">
        <v>7</v>
      </c>
      <c r="Y1" s="19" t="s">
        <v>9</v>
      </c>
      <c r="AA1" s="39" t="s">
        <v>46</v>
      </c>
      <c r="AB1" s="18" t="s">
        <v>26</v>
      </c>
      <c r="AC1" s="19" t="s">
        <v>3</v>
      </c>
      <c r="AD1" s="19" t="s">
        <v>5</v>
      </c>
      <c r="AE1" s="19" t="s">
        <v>7</v>
      </c>
      <c r="AF1" s="19" t="s">
        <v>9</v>
      </c>
      <c r="AG1" s="18" t="s">
        <v>27</v>
      </c>
      <c r="AH1" s="19" t="s">
        <v>3</v>
      </c>
      <c r="AI1" s="19" t="s">
        <v>5</v>
      </c>
      <c r="AJ1" s="19" t="s">
        <v>7</v>
      </c>
      <c r="AK1" s="19" t="s">
        <v>9</v>
      </c>
      <c r="AM1" s="39" t="s">
        <v>47</v>
      </c>
      <c r="AN1" s="18" t="s">
        <v>26</v>
      </c>
      <c r="AO1" s="19" t="s">
        <v>3</v>
      </c>
      <c r="AP1" s="19" t="s">
        <v>5</v>
      </c>
      <c r="AQ1" s="19" t="s">
        <v>7</v>
      </c>
      <c r="AR1" s="19" t="s">
        <v>9</v>
      </c>
      <c r="AS1" s="18" t="s">
        <v>27</v>
      </c>
      <c r="AT1" s="19" t="s">
        <v>3</v>
      </c>
      <c r="AU1" s="19" t="s">
        <v>5</v>
      </c>
      <c r="AV1" s="19" t="s">
        <v>7</v>
      </c>
      <c r="AW1" s="19" t="s">
        <v>9</v>
      </c>
    </row>
    <row r="2" spans="1:49" ht="15" customHeight="1">
      <c r="A2" s="20" t="s">
        <v>3</v>
      </c>
      <c r="B2" s="21" t="s">
        <v>28</v>
      </c>
      <c r="C2" s="22">
        <v>1</v>
      </c>
      <c r="D2" s="261"/>
      <c r="E2" s="6">
        <v>0</v>
      </c>
      <c r="F2" s="23">
        <v>5795.8671519520531</v>
      </c>
      <c r="G2" s="23">
        <v>2979.9152868619385</v>
      </c>
      <c r="H2" s="23">
        <v>2140.6499999999996</v>
      </c>
      <c r="I2" s="23">
        <v>1707.7590164315764</v>
      </c>
      <c r="J2" s="6">
        <v>0</v>
      </c>
      <c r="K2" s="24">
        <v>4721.3661559282928</v>
      </c>
      <c r="L2" s="24">
        <v>2383.9833265258849</v>
      </c>
      <c r="M2" s="24">
        <v>1655.5439767540859</v>
      </c>
      <c r="N2" s="24">
        <v>1475.132418990994</v>
      </c>
      <c r="O2" s="34"/>
      <c r="P2" s="25">
        <v>0</v>
      </c>
      <c r="Q2" s="26">
        <v>7972</v>
      </c>
      <c r="R2" s="26">
        <v>4243</v>
      </c>
      <c r="S2" s="26">
        <v>3130</v>
      </c>
      <c r="T2" s="26">
        <v>2585</v>
      </c>
      <c r="U2" s="25">
        <v>0</v>
      </c>
      <c r="V2" s="26">
        <v>7972</v>
      </c>
      <c r="W2" s="26">
        <v>4243</v>
      </c>
      <c r="X2" s="26">
        <v>3130</v>
      </c>
      <c r="Y2" s="26">
        <v>2585</v>
      </c>
      <c r="AA2" s="34"/>
      <c r="AB2" s="40">
        <v>0</v>
      </c>
      <c r="AC2" s="33">
        <v>8266.7862882956415</v>
      </c>
      <c r="AD2" s="33">
        <v>3506.3714296663147</v>
      </c>
      <c r="AE2" s="33">
        <v>2462.71028648328</v>
      </c>
      <c r="AF2" s="33">
        <v>2227.5771435527176</v>
      </c>
      <c r="AG2" s="40">
        <v>0</v>
      </c>
      <c r="AH2" s="33">
        <v>6253.7165733813335</v>
      </c>
      <c r="AI2" s="33">
        <v>3217.6114295761477</v>
      </c>
      <c r="AJ2" s="33">
        <v>2334.8308578719202</v>
      </c>
      <c r="AK2" s="33">
        <v>2029.5752876712329</v>
      </c>
      <c r="AM2" s="34"/>
      <c r="AN2" s="40">
        <v>0</v>
      </c>
      <c r="AO2" s="33">
        <v>8448.2925740666033</v>
      </c>
      <c r="AP2" s="33">
        <v>3572.3737154012101</v>
      </c>
      <c r="AQ2" s="33">
        <v>2524.5874293597467</v>
      </c>
      <c r="AR2" s="33">
        <v>2285.3291435707511</v>
      </c>
      <c r="AS2" s="40">
        <v>0</v>
      </c>
      <c r="AT2" s="33">
        <v>6534.2262877546382</v>
      </c>
      <c r="AU2" s="33">
        <v>3357.8662867628004</v>
      </c>
      <c r="AV2" s="33">
        <v>2466.8354293417128</v>
      </c>
      <c r="AW2" s="33">
        <v>2285.3291435707511</v>
      </c>
    </row>
    <row r="3" spans="1:49" ht="15" customHeight="1">
      <c r="A3" s="20" t="s">
        <v>5</v>
      </c>
      <c r="B3" s="21" t="s">
        <v>29</v>
      </c>
      <c r="C3" s="22">
        <v>4</v>
      </c>
      <c r="D3" s="261"/>
      <c r="E3" s="6">
        <v>1</v>
      </c>
      <c r="F3" s="23">
        <v>5795.8671519520531</v>
      </c>
      <c r="G3" s="23">
        <v>2979.9152868619385</v>
      </c>
      <c r="H3" s="23">
        <v>2140.6499999999996</v>
      </c>
      <c r="I3" s="23">
        <v>1707.7590164315764</v>
      </c>
      <c r="J3" s="6">
        <v>1</v>
      </c>
      <c r="K3" s="24">
        <v>4721.3661559282928</v>
      </c>
      <c r="L3" s="24">
        <v>2383.9833265258849</v>
      </c>
      <c r="M3" s="24">
        <v>1655.5439767540859</v>
      </c>
      <c r="N3" s="24">
        <v>1475.132418990994</v>
      </c>
      <c r="O3" s="34"/>
      <c r="P3" s="25">
        <v>1</v>
      </c>
      <c r="Q3" s="26">
        <v>7972</v>
      </c>
      <c r="R3" s="26">
        <v>4243</v>
      </c>
      <c r="S3" s="26">
        <v>3130</v>
      </c>
      <c r="T3" s="26">
        <v>2585</v>
      </c>
      <c r="U3" s="25">
        <v>1</v>
      </c>
      <c r="V3" s="26">
        <v>7972</v>
      </c>
      <c r="W3" s="26">
        <v>4243</v>
      </c>
      <c r="X3" s="26">
        <v>3130</v>
      </c>
      <c r="Y3" s="26">
        <v>2585</v>
      </c>
      <c r="AA3" s="34"/>
      <c r="AB3" s="40">
        <v>1</v>
      </c>
      <c r="AC3" s="33">
        <v>8266.7862882956415</v>
      </c>
      <c r="AD3" s="33">
        <v>3506.3714296663147</v>
      </c>
      <c r="AE3" s="33">
        <v>2462.71028648328</v>
      </c>
      <c r="AF3" s="33">
        <v>2227.5771435527176</v>
      </c>
      <c r="AG3" s="40">
        <v>1</v>
      </c>
      <c r="AH3" s="33">
        <v>6253.7165733813335</v>
      </c>
      <c r="AI3" s="33">
        <v>3217.6114295761477</v>
      </c>
      <c r="AJ3" s="33">
        <v>2334.8308578719202</v>
      </c>
      <c r="AK3" s="33">
        <v>2029.5752876712329</v>
      </c>
      <c r="AM3" s="34"/>
      <c r="AN3" s="40">
        <v>1</v>
      </c>
      <c r="AO3" s="33">
        <v>8448.2925740666033</v>
      </c>
      <c r="AP3" s="33">
        <v>3572.3737154012101</v>
      </c>
      <c r="AQ3" s="33">
        <v>2524.5874293597467</v>
      </c>
      <c r="AR3" s="33">
        <v>2285.3291435707511</v>
      </c>
      <c r="AS3" s="40">
        <v>1</v>
      </c>
      <c r="AT3" s="33">
        <v>6534.2262877546382</v>
      </c>
      <c r="AU3" s="33">
        <v>3357.8662867628004</v>
      </c>
      <c r="AV3" s="33">
        <v>2466.8354293417128</v>
      </c>
      <c r="AW3" s="33">
        <v>2285.3291435707511</v>
      </c>
    </row>
    <row r="4" spans="1:49">
      <c r="A4" s="20" t="s">
        <v>7</v>
      </c>
      <c r="B4" s="21" t="s">
        <v>30</v>
      </c>
      <c r="C4" s="22">
        <v>5.8056717916306084</v>
      </c>
      <c r="E4" s="6">
        <v>2</v>
      </c>
      <c r="F4" s="23">
        <v>5795.8671519520531</v>
      </c>
      <c r="G4" s="23">
        <v>2979.9152868619385</v>
      </c>
      <c r="H4" s="23">
        <v>2140.6499999999996</v>
      </c>
      <c r="I4" s="23">
        <v>1707.7590164315764</v>
      </c>
      <c r="J4" s="6">
        <v>2</v>
      </c>
      <c r="K4" s="24">
        <v>4721.3661559282928</v>
      </c>
      <c r="L4" s="24">
        <v>2383.9833265258849</v>
      </c>
      <c r="M4" s="24">
        <v>1655.5439767540859</v>
      </c>
      <c r="N4" s="24">
        <v>1475.132418990994</v>
      </c>
      <c r="P4" s="25">
        <v>2</v>
      </c>
      <c r="Q4" s="26">
        <v>7972</v>
      </c>
      <c r="R4" s="26">
        <v>4243</v>
      </c>
      <c r="S4" s="26">
        <v>3130</v>
      </c>
      <c r="T4" s="26">
        <v>2585</v>
      </c>
      <c r="U4" s="25">
        <v>2</v>
      </c>
      <c r="V4" s="26">
        <v>7972</v>
      </c>
      <c r="W4" s="26">
        <v>4243</v>
      </c>
      <c r="X4" s="26">
        <v>3130</v>
      </c>
      <c r="Y4" s="26">
        <v>2585</v>
      </c>
      <c r="AB4" s="40">
        <v>2</v>
      </c>
      <c r="AC4" s="33">
        <v>8266.7862882956415</v>
      </c>
      <c r="AD4" s="33">
        <v>3506.3714296663147</v>
      </c>
      <c r="AE4" s="33">
        <v>2462.71028648328</v>
      </c>
      <c r="AF4" s="33">
        <v>2227.5771435527176</v>
      </c>
      <c r="AG4" s="40">
        <v>2</v>
      </c>
      <c r="AH4" s="33">
        <v>6253.7165733813335</v>
      </c>
      <c r="AI4" s="33">
        <v>3217.6114295761477</v>
      </c>
      <c r="AJ4" s="33">
        <v>2334.8308578719202</v>
      </c>
      <c r="AK4" s="33">
        <v>2029.5752876712329</v>
      </c>
      <c r="AN4" s="40">
        <v>2</v>
      </c>
      <c r="AO4" s="33">
        <v>8448.2925740666033</v>
      </c>
      <c r="AP4" s="33">
        <v>3572.3737154012101</v>
      </c>
      <c r="AQ4" s="33">
        <v>2524.5874293597467</v>
      </c>
      <c r="AR4" s="33">
        <v>2285.3291435707511</v>
      </c>
      <c r="AS4" s="40">
        <v>2</v>
      </c>
      <c r="AT4" s="33">
        <v>6534.2262877546382</v>
      </c>
      <c r="AU4" s="33">
        <v>3357.8662867628004</v>
      </c>
      <c r="AV4" s="33">
        <v>2466.8354293417128</v>
      </c>
      <c r="AW4" s="33">
        <v>2285.3291435707511</v>
      </c>
    </row>
    <row r="5" spans="1:49">
      <c r="A5" s="20" t="s">
        <v>9</v>
      </c>
      <c r="B5" s="21" t="s">
        <v>31</v>
      </c>
      <c r="C5" s="22">
        <v>9.4973295673380687</v>
      </c>
      <c r="E5" s="6">
        <v>3</v>
      </c>
      <c r="F5" s="23">
        <v>5795.8671519520531</v>
      </c>
      <c r="G5" s="23">
        <v>2979.9152868619385</v>
      </c>
      <c r="H5" s="23">
        <v>2140.6499999999996</v>
      </c>
      <c r="I5" s="23">
        <v>1707.7590164315764</v>
      </c>
      <c r="J5" s="6">
        <v>3</v>
      </c>
      <c r="K5" s="24">
        <v>4721.3661559282928</v>
      </c>
      <c r="L5" s="24">
        <v>2383.9833265258849</v>
      </c>
      <c r="M5" s="24">
        <v>1655.5439767540859</v>
      </c>
      <c r="N5" s="24">
        <v>1475.132418990994</v>
      </c>
      <c r="P5" s="25">
        <v>3</v>
      </c>
      <c r="Q5" s="26">
        <v>7972</v>
      </c>
      <c r="R5" s="26">
        <v>4243</v>
      </c>
      <c r="S5" s="26">
        <v>3130</v>
      </c>
      <c r="T5" s="26">
        <v>2585</v>
      </c>
      <c r="U5" s="25">
        <v>3</v>
      </c>
      <c r="V5" s="26">
        <v>7972</v>
      </c>
      <c r="W5" s="26">
        <v>4243</v>
      </c>
      <c r="X5" s="26">
        <v>3130</v>
      </c>
      <c r="Y5" s="26">
        <v>2585</v>
      </c>
      <c r="AB5" s="40">
        <v>3</v>
      </c>
      <c r="AC5" s="33">
        <v>8266.7862882956415</v>
      </c>
      <c r="AD5" s="33">
        <v>3506.3714296663147</v>
      </c>
      <c r="AE5" s="33">
        <v>2462.71028648328</v>
      </c>
      <c r="AF5" s="33">
        <v>2227.5771435527176</v>
      </c>
      <c r="AG5" s="40">
        <v>3</v>
      </c>
      <c r="AH5" s="33">
        <v>6253.7165733813335</v>
      </c>
      <c r="AI5" s="33">
        <v>3217.6114295761477</v>
      </c>
      <c r="AJ5" s="33">
        <v>2334.8308578719202</v>
      </c>
      <c r="AK5" s="33">
        <v>2029.5752876712329</v>
      </c>
      <c r="AN5" s="40">
        <v>3</v>
      </c>
      <c r="AO5" s="33">
        <v>8448.2925740666033</v>
      </c>
      <c r="AP5" s="33">
        <v>3572.3737154012101</v>
      </c>
      <c r="AQ5" s="33">
        <v>2524.5874293597467</v>
      </c>
      <c r="AR5" s="33">
        <v>2285.3291435707511</v>
      </c>
      <c r="AS5" s="40">
        <v>3</v>
      </c>
      <c r="AT5" s="33">
        <v>6534.2262877546382</v>
      </c>
      <c r="AU5" s="33">
        <v>3357.8662867628004</v>
      </c>
      <c r="AV5" s="33">
        <v>2466.8354293417128</v>
      </c>
      <c r="AW5" s="33">
        <v>2285.3291435707511</v>
      </c>
    </row>
    <row r="6" spans="1:49">
      <c r="B6" s="21" t="s">
        <v>1</v>
      </c>
      <c r="C6" s="22">
        <v>11.291515989601088</v>
      </c>
      <c r="E6" s="6">
        <v>4</v>
      </c>
      <c r="F6" s="23">
        <v>5795.8671519520531</v>
      </c>
      <c r="G6" s="23">
        <v>2979.9152868619385</v>
      </c>
      <c r="H6" s="23">
        <v>2140.6499999999996</v>
      </c>
      <c r="I6" s="23">
        <v>1707.7590164315764</v>
      </c>
      <c r="J6" s="6">
        <v>4</v>
      </c>
      <c r="K6" s="24">
        <v>4721.3661559282928</v>
      </c>
      <c r="L6" s="24">
        <v>2383.9833265258849</v>
      </c>
      <c r="M6" s="24">
        <v>1655.5439767540859</v>
      </c>
      <c r="N6" s="24">
        <v>1475.132418990994</v>
      </c>
      <c r="P6" s="25">
        <v>4</v>
      </c>
      <c r="Q6" s="26">
        <v>7972</v>
      </c>
      <c r="R6" s="26">
        <v>4243</v>
      </c>
      <c r="S6" s="26">
        <v>3130</v>
      </c>
      <c r="T6" s="26">
        <v>2585</v>
      </c>
      <c r="U6" s="25">
        <v>4</v>
      </c>
      <c r="V6" s="26">
        <v>7972</v>
      </c>
      <c r="W6" s="26">
        <v>4243</v>
      </c>
      <c r="X6" s="26">
        <v>3130</v>
      </c>
      <c r="Y6" s="26">
        <v>2585</v>
      </c>
      <c r="AA6" s="27"/>
      <c r="AB6" s="40">
        <v>4</v>
      </c>
      <c r="AC6" s="33">
        <v>8266.7862882956415</v>
      </c>
      <c r="AD6" s="33">
        <v>3506.3714296663147</v>
      </c>
      <c r="AE6" s="33">
        <v>2462.71028648328</v>
      </c>
      <c r="AF6" s="33">
        <v>2227.5771435527176</v>
      </c>
      <c r="AG6" s="40">
        <v>4</v>
      </c>
      <c r="AH6" s="33">
        <v>6253.7165733813335</v>
      </c>
      <c r="AI6" s="33">
        <v>3217.6114295761477</v>
      </c>
      <c r="AJ6" s="33">
        <v>2334.8308578719202</v>
      </c>
      <c r="AK6" s="33">
        <v>2029.5752876712329</v>
      </c>
      <c r="AM6" s="27"/>
      <c r="AN6" s="40">
        <v>4</v>
      </c>
      <c r="AO6" s="33">
        <v>8448.2925740666033</v>
      </c>
      <c r="AP6" s="33">
        <v>3572.3737154012101</v>
      </c>
      <c r="AQ6" s="33">
        <v>2524.5874293597467</v>
      </c>
      <c r="AR6" s="33">
        <v>2285.3291435707511</v>
      </c>
      <c r="AS6" s="40">
        <v>4</v>
      </c>
      <c r="AT6" s="33">
        <v>6534.2262877546382</v>
      </c>
      <c r="AU6" s="33">
        <v>3357.8662867628004</v>
      </c>
      <c r="AV6" s="33">
        <v>2466.8354293417128</v>
      </c>
      <c r="AW6" s="33">
        <v>2285.3291435707511</v>
      </c>
    </row>
    <row r="7" spans="1:49">
      <c r="B7" s="21" t="s">
        <v>32</v>
      </c>
      <c r="C7" s="22">
        <v>12</v>
      </c>
      <c r="E7" s="6">
        <v>5</v>
      </c>
      <c r="F7" s="23">
        <v>5498.0411079857922</v>
      </c>
      <c r="G7" s="23">
        <v>2791.4183198790429</v>
      </c>
      <c r="H7" s="23">
        <v>1990.5599999999997</v>
      </c>
      <c r="I7" s="23">
        <v>1579.9675254060846</v>
      </c>
      <c r="J7" s="6">
        <v>5</v>
      </c>
      <c r="K7" s="24">
        <v>4345.802938979451</v>
      </c>
      <c r="L7" s="24">
        <v>2185.0950804296353</v>
      </c>
      <c r="M7" s="24">
        <v>1516.1884231552572</v>
      </c>
      <c r="N7" s="24">
        <v>1289.9808000000055</v>
      </c>
      <c r="P7" s="25">
        <v>5</v>
      </c>
      <c r="Q7" s="26">
        <v>7972</v>
      </c>
      <c r="R7" s="26">
        <v>4243</v>
      </c>
      <c r="S7" s="26">
        <v>3130</v>
      </c>
      <c r="T7" s="26">
        <v>2585</v>
      </c>
      <c r="U7" s="25">
        <v>5</v>
      </c>
      <c r="V7" s="26">
        <v>7972</v>
      </c>
      <c r="W7" s="26">
        <v>4243</v>
      </c>
      <c r="X7" s="26">
        <v>3130</v>
      </c>
      <c r="Y7" s="26">
        <v>2585</v>
      </c>
      <c r="AA7" s="27"/>
      <c r="AB7" s="40">
        <v>5</v>
      </c>
      <c r="AC7" s="33">
        <v>8266.7862882956415</v>
      </c>
      <c r="AD7" s="33">
        <v>3506.3714296663147</v>
      </c>
      <c r="AE7" s="33">
        <v>2462.71028648328</v>
      </c>
      <c r="AF7" s="33">
        <v>2227.5771435527176</v>
      </c>
      <c r="AG7" s="40">
        <v>5</v>
      </c>
      <c r="AH7" s="33">
        <v>6253.7165733813335</v>
      </c>
      <c r="AI7" s="33">
        <v>3217.6114295761477</v>
      </c>
      <c r="AJ7" s="33">
        <v>2334.8308578719202</v>
      </c>
      <c r="AK7" s="33">
        <v>2029.5752876712329</v>
      </c>
      <c r="AN7" s="40">
        <v>5</v>
      </c>
      <c r="AO7" s="33">
        <v>8448.2925740666033</v>
      </c>
      <c r="AP7" s="33">
        <v>3572.3737154012101</v>
      </c>
      <c r="AQ7" s="33">
        <v>2524.5874293597467</v>
      </c>
      <c r="AR7" s="33">
        <v>2285.3291435707511</v>
      </c>
      <c r="AS7" s="40">
        <v>5</v>
      </c>
      <c r="AT7" s="33">
        <v>6534.2262877546382</v>
      </c>
      <c r="AU7" s="33">
        <v>3357.8662867628004</v>
      </c>
      <c r="AV7" s="33">
        <v>2466.8354293417128</v>
      </c>
      <c r="AW7" s="33">
        <v>2285.3291435707511</v>
      </c>
    </row>
    <row r="8" spans="1:49">
      <c r="E8" s="6">
        <v>6</v>
      </c>
      <c r="F8" s="23">
        <v>5819.48791828709</v>
      </c>
      <c r="G8" s="23">
        <v>2939.343078727919</v>
      </c>
      <c r="H8" s="23">
        <v>2020.5120000000002</v>
      </c>
      <c r="I8" s="23">
        <v>1603.2023419561738</v>
      </c>
      <c r="J8" s="6">
        <v>6</v>
      </c>
      <c r="K8" s="24">
        <v>4601.7990909405244</v>
      </c>
      <c r="L8" s="24">
        <v>2271.4026199585096</v>
      </c>
      <c r="M8" s="24">
        <v>1572.7667779163814</v>
      </c>
      <c r="N8" s="24">
        <v>1328.4414394025216</v>
      </c>
      <c r="P8" s="25">
        <v>6</v>
      </c>
      <c r="Q8" s="26">
        <v>7972</v>
      </c>
      <c r="R8" s="26">
        <v>4243</v>
      </c>
      <c r="S8" s="26">
        <v>3130</v>
      </c>
      <c r="T8" s="26">
        <v>2585</v>
      </c>
      <c r="U8" s="25">
        <v>6</v>
      </c>
      <c r="V8" s="26">
        <v>7972</v>
      </c>
      <c r="W8" s="26">
        <v>4243</v>
      </c>
      <c r="X8" s="26">
        <v>3130</v>
      </c>
      <c r="Y8" s="26">
        <v>2585</v>
      </c>
      <c r="AA8" s="27"/>
      <c r="AB8" s="40">
        <v>6</v>
      </c>
      <c r="AC8" s="33">
        <v>8266.7862882956415</v>
      </c>
      <c r="AD8" s="33">
        <v>3506.3714296663147</v>
      </c>
      <c r="AE8" s="33">
        <v>2462.71028648328</v>
      </c>
      <c r="AF8" s="33">
        <v>2227.5771435527176</v>
      </c>
      <c r="AG8" s="40">
        <v>6</v>
      </c>
      <c r="AH8" s="33">
        <v>6253.7165733813335</v>
      </c>
      <c r="AI8" s="33">
        <v>3217.6114295761477</v>
      </c>
      <c r="AJ8" s="33">
        <v>2334.8308578719202</v>
      </c>
      <c r="AK8" s="33">
        <v>2029.5752876712329</v>
      </c>
      <c r="AN8" s="40">
        <v>6</v>
      </c>
      <c r="AO8" s="33">
        <v>8448.2925740666033</v>
      </c>
      <c r="AP8" s="33">
        <v>3572.3737154012101</v>
      </c>
      <c r="AQ8" s="33">
        <v>2524.5874293597467</v>
      </c>
      <c r="AR8" s="33">
        <v>2285.3291435707511</v>
      </c>
      <c r="AS8" s="40">
        <v>6</v>
      </c>
      <c r="AT8" s="33">
        <v>6534.2262877546382</v>
      </c>
      <c r="AU8" s="33">
        <v>3357.8662867628004</v>
      </c>
      <c r="AV8" s="33">
        <v>2466.8354293417128</v>
      </c>
      <c r="AW8" s="33">
        <v>2285.3291435707511</v>
      </c>
    </row>
    <row r="9" spans="1:49">
      <c r="E9" s="6">
        <v>7</v>
      </c>
      <c r="F9" s="23">
        <v>5819.48791828709</v>
      </c>
      <c r="G9" s="23">
        <v>2939.343078727919</v>
      </c>
      <c r="H9" s="23">
        <v>2020.5120000000002</v>
      </c>
      <c r="I9" s="23">
        <v>1603.2023419561738</v>
      </c>
      <c r="J9" s="6">
        <v>7</v>
      </c>
      <c r="K9" s="24">
        <v>4601.7990909405244</v>
      </c>
      <c r="L9" s="24">
        <v>2271.4026199585096</v>
      </c>
      <c r="M9" s="24">
        <v>1572.7667779163814</v>
      </c>
      <c r="N9" s="24">
        <v>1328.4414394025216</v>
      </c>
      <c r="P9" s="25">
        <v>7</v>
      </c>
      <c r="Q9" s="26">
        <v>7972</v>
      </c>
      <c r="R9" s="26">
        <v>4243</v>
      </c>
      <c r="S9" s="26">
        <v>3130</v>
      </c>
      <c r="T9" s="26">
        <v>2585</v>
      </c>
      <c r="U9" s="25">
        <v>7</v>
      </c>
      <c r="V9" s="26">
        <v>7972</v>
      </c>
      <c r="W9" s="26">
        <v>4243</v>
      </c>
      <c r="X9" s="26">
        <v>3130</v>
      </c>
      <c r="Y9" s="26">
        <v>2585</v>
      </c>
      <c r="AA9" s="27"/>
      <c r="AB9" s="40">
        <v>7</v>
      </c>
      <c r="AC9" s="33">
        <v>8266.7862882956415</v>
      </c>
      <c r="AD9" s="33">
        <v>3506.3714296663147</v>
      </c>
      <c r="AE9" s="33">
        <v>2462.71028648328</v>
      </c>
      <c r="AF9" s="33">
        <v>2227.5771435527176</v>
      </c>
      <c r="AG9" s="40">
        <v>7</v>
      </c>
      <c r="AH9" s="33">
        <v>6253.7165733813335</v>
      </c>
      <c r="AI9" s="33">
        <v>3217.6114295761477</v>
      </c>
      <c r="AJ9" s="33">
        <v>2334.8308578719202</v>
      </c>
      <c r="AK9" s="33">
        <v>2029.5752876712329</v>
      </c>
      <c r="AN9" s="40">
        <v>7</v>
      </c>
      <c r="AO9" s="33">
        <v>8448.2925740666033</v>
      </c>
      <c r="AP9" s="33">
        <v>3572.3737154012101</v>
      </c>
      <c r="AQ9" s="33">
        <v>2524.5874293597467</v>
      </c>
      <c r="AR9" s="33">
        <v>2285.3291435707511</v>
      </c>
      <c r="AS9" s="40">
        <v>7</v>
      </c>
      <c r="AT9" s="33">
        <v>6534.2262877546382</v>
      </c>
      <c r="AU9" s="33">
        <v>3357.8662867628004</v>
      </c>
      <c r="AV9" s="33">
        <v>2466.8354293417128</v>
      </c>
      <c r="AW9" s="33">
        <v>2285.3291435707511</v>
      </c>
    </row>
    <row r="10" spans="1:49">
      <c r="E10" s="6">
        <v>8</v>
      </c>
      <c r="F10" s="23">
        <v>5819.48791828709</v>
      </c>
      <c r="G10" s="23">
        <v>2939.343078727919</v>
      </c>
      <c r="H10" s="23">
        <v>2020.5120000000002</v>
      </c>
      <c r="I10" s="23">
        <v>1603.2023419561738</v>
      </c>
      <c r="J10" s="6">
        <v>8</v>
      </c>
      <c r="K10" s="24">
        <v>4601.7990909405244</v>
      </c>
      <c r="L10" s="24">
        <v>2271.4026199585096</v>
      </c>
      <c r="M10" s="24">
        <v>1572.7667779163814</v>
      </c>
      <c r="N10" s="24">
        <v>1328.4414394025216</v>
      </c>
      <c r="P10" s="25">
        <v>8</v>
      </c>
      <c r="Q10" s="26">
        <v>7972</v>
      </c>
      <c r="R10" s="26">
        <v>4243</v>
      </c>
      <c r="S10" s="26">
        <v>3130</v>
      </c>
      <c r="T10" s="26">
        <v>2585</v>
      </c>
      <c r="U10" s="25">
        <v>8</v>
      </c>
      <c r="V10" s="26">
        <v>7972</v>
      </c>
      <c r="W10" s="26">
        <v>4243</v>
      </c>
      <c r="X10" s="26">
        <v>3130</v>
      </c>
      <c r="Y10" s="26">
        <v>2585</v>
      </c>
      <c r="AA10" s="27"/>
      <c r="AB10" s="40">
        <v>8</v>
      </c>
      <c r="AC10" s="33">
        <v>8266.7862882956415</v>
      </c>
      <c r="AD10" s="33">
        <v>3506.3714296663147</v>
      </c>
      <c r="AE10" s="33">
        <v>2462.71028648328</v>
      </c>
      <c r="AF10" s="33">
        <v>2227.5771435527176</v>
      </c>
      <c r="AG10" s="40">
        <v>8</v>
      </c>
      <c r="AH10" s="33">
        <v>6253.7165733813335</v>
      </c>
      <c r="AI10" s="33">
        <v>3217.6114295761477</v>
      </c>
      <c r="AJ10" s="33">
        <v>2334.8308578719202</v>
      </c>
      <c r="AK10" s="33">
        <v>2029.5752876712329</v>
      </c>
      <c r="AN10" s="40">
        <v>8</v>
      </c>
      <c r="AO10" s="33">
        <v>8448.2925740666033</v>
      </c>
      <c r="AP10" s="33">
        <v>3572.3737154012101</v>
      </c>
      <c r="AQ10" s="33">
        <v>2524.5874293597467</v>
      </c>
      <c r="AR10" s="33">
        <v>2285.3291435707511</v>
      </c>
      <c r="AS10" s="40">
        <v>8</v>
      </c>
      <c r="AT10" s="33">
        <v>6534.2262877546382</v>
      </c>
      <c r="AU10" s="33">
        <v>3357.8662867628004</v>
      </c>
      <c r="AV10" s="33">
        <v>2466.8354293417128</v>
      </c>
      <c r="AW10" s="33">
        <v>2285.3291435707511</v>
      </c>
    </row>
    <row r="11" spans="1:49">
      <c r="A11" s="262" t="s">
        <v>33</v>
      </c>
      <c r="B11" s="262"/>
      <c r="E11" s="6">
        <v>9</v>
      </c>
      <c r="F11" s="23">
        <v>5819.48791828709</v>
      </c>
      <c r="G11" s="23">
        <v>2939.343078727919</v>
      </c>
      <c r="H11" s="23">
        <v>2020.5120000000002</v>
      </c>
      <c r="I11" s="23">
        <v>1603.2023419561738</v>
      </c>
      <c r="J11" s="6">
        <v>9</v>
      </c>
      <c r="K11" s="24">
        <v>4601.7990909405244</v>
      </c>
      <c r="L11" s="24">
        <v>2271.4026199585096</v>
      </c>
      <c r="M11" s="24">
        <v>1572.7667779163814</v>
      </c>
      <c r="N11" s="24">
        <v>1328.4414394025216</v>
      </c>
      <c r="P11" s="25">
        <v>9</v>
      </c>
      <c r="Q11" s="26">
        <v>7972</v>
      </c>
      <c r="R11" s="26">
        <v>4243</v>
      </c>
      <c r="S11" s="26">
        <v>3130</v>
      </c>
      <c r="T11" s="26">
        <v>2585</v>
      </c>
      <c r="U11" s="25">
        <v>9</v>
      </c>
      <c r="V11" s="26">
        <v>7972</v>
      </c>
      <c r="W11" s="26">
        <v>4243</v>
      </c>
      <c r="X11" s="26">
        <v>3130</v>
      </c>
      <c r="Y11" s="26">
        <v>2585</v>
      </c>
      <c r="AA11" s="27"/>
      <c r="AB11" s="40">
        <v>9</v>
      </c>
      <c r="AC11" s="33">
        <v>8266.7862882956415</v>
      </c>
      <c r="AD11" s="33">
        <v>3506.3714296663147</v>
      </c>
      <c r="AE11" s="33">
        <v>2462.71028648328</v>
      </c>
      <c r="AF11" s="33">
        <v>2227.5771435527176</v>
      </c>
      <c r="AG11" s="40">
        <v>9</v>
      </c>
      <c r="AH11" s="33">
        <v>6253.7165733813335</v>
      </c>
      <c r="AI11" s="33">
        <v>3217.6114295761477</v>
      </c>
      <c r="AJ11" s="33">
        <v>2334.8308578719202</v>
      </c>
      <c r="AK11" s="33">
        <v>2029.5752876712329</v>
      </c>
      <c r="AN11" s="40">
        <v>9</v>
      </c>
      <c r="AO11" s="33">
        <v>8448.2925740666033</v>
      </c>
      <c r="AP11" s="33">
        <v>3572.3737154012101</v>
      </c>
      <c r="AQ11" s="33">
        <v>2524.5874293597467</v>
      </c>
      <c r="AR11" s="33">
        <v>2285.3291435707511</v>
      </c>
      <c r="AS11" s="40">
        <v>9</v>
      </c>
      <c r="AT11" s="33">
        <v>6534.2262877546382</v>
      </c>
      <c r="AU11" s="33">
        <v>3357.8662867628004</v>
      </c>
      <c r="AV11" s="33">
        <v>2466.8354293417128</v>
      </c>
      <c r="AW11" s="33">
        <v>2285.3291435707511</v>
      </c>
    </row>
    <row r="12" spans="1:49">
      <c r="A12" s="20" t="s">
        <v>3</v>
      </c>
      <c r="B12" s="21" t="s">
        <v>4</v>
      </c>
      <c r="E12" s="6">
        <v>10</v>
      </c>
      <c r="F12" s="23">
        <v>5819.48791828709</v>
      </c>
      <c r="G12" s="23">
        <v>2939.343078727919</v>
      </c>
      <c r="H12" s="23">
        <v>2020.5120000000002</v>
      </c>
      <c r="I12" s="23">
        <v>1603.2023419561738</v>
      </c>
      <c r="J12" s="6">
        <v>10</v>
      </c>
      <c r="K12" s="24">
        <v>4601.7990909405244</v>
      </c>
      <c r="L12" s="24">
        <v>2271.4026199585096</v>
      </c>
      <c r="M12" s="24">
        <v>1572.7667779163814</v>
      </c>
      <c r="N12" s="24">
        <v>1328.4414394025216</v>
      </c>
      <c r="P12" s="25">
        <v>10</v>
      </c>
      <c r="Q12" s="26">
        <v>7972</v>
      </c>
      <c r="R12" s="26">
        <v>4243</v>
      </c>
      <c r="S12" s="26">
        <v>3130</v>
      </c>
      <c r="T12" s="26">
        <v>2585</v>
      </c>
      <c r="U12" s="25">
        <v>10</v>
      </c>
      <c r="V12" s="26">
        <v>7972</v>
      </c>
      <c r="W12" s="26">
        <v>4243</v>
      </c>
      <c r="X12" s="26">
        <v>3130</v>
      </c>
      <c r="Y12" s="26">
        <v>2585</v>
      </c>
      <c r="AA12" s="27"/>
      <c r="AB12" s="40">
        <v>10</v>
      </c>
      <c r="AC12" s="33">
        <v>8266.7862882956415</v>
      </c>
      <c r="AD12" s="33">
        <v>3506.3714296663147</v>
      </c>
      <c r="AE12" s="33">
        <v>2462.71028648328</v>
      </c>
      <c r="AF12" s="33">
        <v>2227.5771435527176</v>
      </c>
      <c r="AG12" s="40">
        <v>10</v>
      </c>
      <c r="AH12" s="33">
        <v>6253.7165733813335</v>
      </c>
      <c r="AI12" s="33">
        <v>3217.6114295761477</v>
      </c>
      <c r="AJ12" s="33">
        <v>2334.8308578719202</v>
      </c>
      <c r="AK12" s="33">
        <v>2029.5752876712329</v>
      </c>
      <c r="AN12" s="40">
        <v>10</v>
      </c>
      <c r="AO12" s="33">
        <v>8448.2925740666033</v>
      </c>
      <c r="AP12" s="33">
        <v>3572.3737154012101</v>
      </c>
      <c r="AQ12" s="33">
        <v>2524.5874293597467</v>
      </c>
      <c r="AR12" s="33">
        <v>2285.3291435707511</v>
      </c>
      <c r="AS12" s="40">
        <v>10</v>
      </c>
      <c r="AT12" s="33">
        <v>6534.2262877546382</v>
      </c>
      <c r="AU12" s="33">
        <v>3357.8662867628004</v>
      </c>
      <c r="AV12" s="33">
        <v>2466.8354293417128</v>
      </c>
      <c r="AW12" s="33">
        <v>2285.3291435707511</v>
      </c>
    </row>
    <row r="13" spans="1:49">
      <c r="A13" s="20" t="s">
        <v>5</v>
      </c>
      <c r="B13" s="21" t="s">
        <v>6</v>
      </c>
      <c r="E13" s="6">
        <v>11</v>
      </c>
      <c r="F13" s="23">
        <v>5819.48791828709</v>
      </c>
      <c r="G13" s="23">
        <v>2939.343078727919</v>
      </c>
      <c r="H13" s="23">
        <v>2020.5120000000002</v>
      </c>
      <c r="I13" s="23">
        <v>1603.2023419561738</v>
      </c>
      <c r="J13" s="6">
        <v>11</v>
      </c>
      <c r="K13" s="24" t="e">
        <f>((Datos!V2/(Datos!AC2*1.2154))-1)/VLOOKUP($C$9,Datos!$A$31:$B$37,2,0)</f>
        <v>#N/A</v>
      </c>
      <c r="L13" s="24">
        <v>2271.4026199585096</v>
      </c>
      <c r="M13" s="24">
        <v>1572.7667779163814</v>
      </c>
      <c r="N13" s="24">
        <v>1328.4414394025216</v>
      </c>
      <c r="P13" s="25">
        <v>11</v>
      </c>
      <c r="Q13" s="26">
        <v>7972</v>
      </c>
      <c r="R13" s="26">
        <v>4243</v>
      </c>
      <c r="S13" s="26">
        <v>3130</v>
      </c>
      <c r="T13" s="26">
        <v>2585</v>
      </c>
      <c r="U13" s="25">
        <v>11</v>
      </c>
      <c r="V13" s="26">
        <v>7972</v>
      </c>
      <c r="W13" s="26">
        <v>4243</v>
      </c>
      <c r="X13" s="26">
        <v>3130</v>
      </c>
      <c r="Y13" s="26">
        <v>2585</v>
      </c>
      <c r="AA13" s="27"/>
      <c r="AB13" s="40">
        <v>11</v>
      </c>
      <c r="AC13" s="33">
        <v>8266.7862882956415</v>
      </c>
      <c r="AD13" s="33">
        <v>3506.3714296663147</v>
      </c>
      <c r="AE13" s="33">
        <v>2462.71028648328</v>
      </c>
      <c r="AF13" s="33">
        <v>2227.5771435527176</v>
      </c>
      <c r="AG13" s="40">
        <v>11</v>
      </c>
      <c r="AH13" s="33">
        <v>6253.7165733813335</v>
      </c>
      <c r="AI13" s="33">
        <v>3217.6114295761477</v>
      </c>
      <c r="AJ13" s="33">
        <v>2334.8308578719202</v>
      </c>
      <c r="AK13" s="33">
        <v>2029.5752876712329</v>
      </c>
      <c r="AN13" s="40">
        <v>11</v>
      </c>
      <c r="AO13" s="33">
        <v>8448.2925740666033</v>
      </c>
      <c r="AP13" s="33">
        <v>3572.3737154012101</v>
      </c>
      <c r="AQ13" s="33">
        <v>2524.5874293597467</v>
      </c>
      <c r="AR13" s="33">
        <v>2285.3291435707511</v>
      </c>
      <c r="AS13" s="40">
        <v>11</v>
      </c>
      <c r="AT13" s="33">
        <v>6534.2262877546382</v>
      </c>
      <c r="AU13" s="33">
        <v>3357.8662867628004</v>
      </c>
      <c r="AV13" s="33">
        <v>2466.8354293417128</v>
      </c>
      <c r="AW13" s="33">
        <v>2285.3291435707511</v>
      </c>
    </row>
    <row r="14" spans="1:49">
      <c r="A14" s="20" t="s">
        <v>7</v>
      </c>
      <c r="B14" s="21" t="s">
        <v>34</v>
      </c>
      <c r="E14" s="6">
        <v>12</v>
      </c>
      <c r="F14" s="23">
        <v>5819.48791828709</v>
      </c>
      <c r="G14" s="23">
        <v>2939.343078727919</v>
      </c>
      <c r="H14" s="23">
        <v>2020.5120000000002</v>
      </c>
      <c r="I14" s="23">
        <v>1603.2023419561738</v>
      </c>
      <c r="J14" s="6">
        <v>12</v>
      </c>
      <c r="K14" s="24">
        <v>4601.7990909405244</v>
      </c>
      <c r="L14" s="24">
        <v>2271.4026199585096</v>
      </c>
      <c r="M14" s="24">
        <v>1572.7667779163814</v>
      </c>
      <c r="N14" s="24">
        <v>1328.4414394025216</v>
      </c>
      <c r="P14" s="25">
        <v>12</v>
      </c>
      <c r="Q14" s="26">
        <v>7972</v>
      </c>
      <c r="R14" s="26">
        <v>4243</v>
      </c>
      <c r="S14" s="26">
        <v>3130</v>
      </c>
      <c r="T14" s="26">
        <v>2585</v>
      </c>
      <c r="U14" s="25">
        <v>12</v>
      </c>
      <c r="V14" s="26">
        <v>7972</v>
      </c>
      <c r="W14" s="26">
        <v>4243</v>
      </c>
      <c r="X14" s="26">
        <v>3130</v>
      </c>
      <c r="Y14" s="26">
        <v>2585</v>
      </c>
      <c r="AA14" s="27"/>
      <c r="AB14" s="40">
        <v>12</v>
      </c>
      <c r="AC14" s="33">
        <v>8266.7862882956415</v>
      </c>
      <c r="AD14" s="33">
        <v>3506.3714296663147</v>
      </c>
      <c r="AE14" s="33">
        <v>2462.71028648328</v>
      </c>
      <c r="AF14" s="33">
        <v>2227.5771435527176</v>
      </c>
      <c r="AG14" s="40">
        <v>12</v>
      </c>
      <c r="AH14" s="33">
        <v>6253.7165733813335</v>
      </c>
      <c r="AI14" s="33">
        <v>3217.6114295761477</v>
      </c>
      <c r="AJ14" s="33">
        <v>2334.8308578719202</v>
      </c>
      <c r="AK14" s="33">
        <v>2029.5752876712329</v>
      </c>
      <c r="AN14" s="40">
        <v>12</v>
      </c>
      <c r="AO14" s="33">
        <v>8448.2925740666033</v>
      </c>
      <c r="AP14" s="33">
        <v>3572.3737154012101</v>
      </c>
      <c r="AQ14" s="33">
        <v>2524.5874293597467</v>
      </c>
      <c r="AR14" s="33">
        <v>2285.3291435707511</v>
      </c>
      <c r="AS14" s="40">
        <v>12</v>
      </c>
      <c r="AT14" s="33">
        <v>6534.2262877546382</v>
      </c>
      <c r="AU14" s="33">
        <v>3357.8662867628004</v>
      </c>
      <c r="AV14" s="33">
        <v>2466.8354293417128</v>
      </c>
      <c r="AW14" s="33">
        <v>2285.3291435707511</v>
      </c>
    </row>
    <row r="15" spans="1:49">
      <c r="A15" s="20" t="s">
        <v>9</v>
      </c>
      <c r="B15" s="21" t="s">
        <v>10</v>
      </c>
      <c r="E15" s="6">
        <v>13</v>
      </c>
      <c r="F15" s="23">
        <v>5819.48791828709</v>
      </c>
      <c r="G15" s="23">
        <v>2939.343078727919</v>
      </c>
      <c r="H15" s="23">
        <v>2020.5120000000002</v>
      </c>
      <c r="I15" s="23">
        <v>1603.2023419561738</v>
      </c>
      <c r="J15" s="6">
        <v>13</v>
      </c>
      <c r="K15" s="24">
        <v>4601.7990909405244</v>
      </c>
      <c r="L15" s="24">
        <v>2271.4026199585096</v>
      </c>
      <c r="M15" s="24">
        <v>1572.7667779163814</v>
      </c>
      <c r="N15" s="24">
        <v>1328.4414394025216</v>
      </c>
      <c r="P15" s="25">
        <v>13</v>
      </c>
      <c r="Q15" s="26">
        <v>7972</v>
      </c>
      <c r="R15" s="26">
        <v>4243</v>
      </c>
      <c r="S15" s="26">
        <v>3130</v>
      </c>
      <c r="T15" s="26">
        <v>2585</v>
      </c>
      <c r="U15" s="25">
        <v>13</v>
      </c>
      <c r="V15" s="26">
        <v>7972</v>
      </c>
      <c r="W15" s="26">
        <v>4243</v>
      </c>
      <c r="X15" s="26">
        <v>3130</v>
      </c>
      <c r="Y15" s="26">
        <v>2585</v>
      </c>
      <c r="AA15" s="27"/>
      <c r="AB15" s="40">
        <v>13</v>
      </c>
      <c r="AC15" s="33">
        <v>8266.7862882956415</v>
      </c>
      <c r="AD15" s="33">
        <v>3506.3714296663147</v>
      </c>
      <c r="AE15" s="33">
        <v>2462.71028648328</v>
      </c>
      <c r="AF15" s="33">
        <v>2227.5771435527176</v>
      </c>
      <c r="AG15" s="40">
        <v>13</v>
      </c>
      <c r="AH15" s="33">
        <v>6253.7165733813335</v>
      </c>
      <c r="AI15" s="33">
        <v>3217.6114295761477</v>
      </c>
      <c r="AJ15" s="33">
        <v>2334.8308578719202</v>
      </c>
      <c r="AK15" s="33">
        <v>2029.5752876712329</v>
      </c>
      <c r="AN15" s="40">
        <v>13</v>
      </c>
      <c r="AO15" s="33">
        <v>8448.2925740666033</v>
      </c>
      <c r="AP15" s="33">
        <v>3572.3737154012101</v>
      </c>
      <c r="AQ15" s="33">
        <v>2524.5874293597467</v>
      </c>
      <c r="AR15" s="33">
        <v>2285.3291435707511</v>
      </c>
      <c r="AS15" s="40">
        <v>13</v>
      </c>
      <c r="AT15" s="33">
        <v>6534.2262877546382</v>
      </c>
      <c r="AU15" s="33">
        <v>3357.8662867628004</v>
      </c>
      <c r="AV15" s="33">
        <v>2466.8354293417128</v>
      </c>
      <c r="AW15" s="33">
        <v>2285.3291435707511</v>
      </c>
    </row>
    <row r="16" spans="1:49">
      <c r="E16" s="6">
        <v>14</v>
      </c>
      <c r="F16" s="23">
        <v>5819.48791828709</v>
      </c>
      <c r="G16" s="23">
        <v>2939.343078727919</v>
      </c>
      <c r="H16" s="23">
        <v>2020.5120000000002</v>
      </c>
      <c r="I16" s="23">
        <v>1603.2023419561738</v>
      </c>
      <c r="J16" s="6">
        <v>14</v>
      </c>
      <c r="K16" s="24">
        <v>4601.7990909405244</v>
      </c>
      <c r="L16" s="24">
        <v>2271.4026199585096</v>
      </c>
      <c r="M16" s="24">
        <v>1572.7667779163814</v>
      </c>
      <c r="N16" s="24">
        <v>1328.4414394025216</v>
      </c>
      <c r="P16" s="25">
        <v>14</v>
      </c>
      <c r="Q16" s="26">
        <v>7972</v>
      </c>
      <c r="R16" s="26">
        <v>4243</v>
      </c>
      <c r="S16" s="26">
        <v>3130</v>
      </c>
      <c r="T16" s="26">
        <v>2585</v>
      </c>
      <c r="U16" s="25">
        <v>14</v>
      </c>
      <c r="V16" s="26">
        <v>7972</v>
      </c>
      <c r="W16" s="26">
        <v>4243</v>
      </c>
      <c r="X16" s="26">
        <v>3130</v>
      </c>
      <c r="Y16" s="26">
        <v>2585</v>
      </c>
      <c r="AA16" s="27"/>
      <c r="AB16" s="40">
        <v>14</v>
      </c>
      <c r="AC16" s="33">
        <v>8266.7862882956415</v>
      </c>
      <c r="AD16" s="33">
        <v>3506.3714296663147</v>
      </c>
      <c r="AE16" s="33">
        <v>2462.71028648328</v>
      </c>
      <c r="AF16" s="33">
        <v>2227.5771435527176</v>
      </c>
      <c r="AG16" s="40">
        <v>14</v>
      </c>
      <c r="AH16" s="33">
        <v>6253.7165733813335</v>
      </c>
      <c r="AI16" s="33">
        <v>3217.6114295761477</v>
      </c>
      <c r="AJ16" s="33">
        <v>2334.8308578719202</v>
      </c>
      <c r="AK16" s="33">
        <v>2029.5752876712329</v>
      </c>
      <c r="AN16" s="40">
        <v>14</v>
      </c>
      <c r="AO16" s="33">
        <v>8448.2925740666033</v>
      </c>
      <c r="AP16" s="33">
        <v>3572.3737154012101</v>
      </c>
      <c r="AQ16" s="33">
        <v>2524.5874293597467</v>
      </c>
      <c r="AR16" s="33">
        <v>2285.3291435707511</v>
      </c>
      <c r="AS16" s="40">
        <v>14</v>
      </c>
      <c r="AT16" s="33">
        <v>6534.2262877546382</v>
      </c>
      <c r="AU16" s="33">
        <v>3357.8662867628004</v>
      </c>
      <c r="AV16" s="33">
        <v>2466.8354293417128</v>
      </c>
      <c r="AW16" s="33">
        <v>2285.3291435707511</v>
      </c>
    </row>
    <row r="17" spans="1:49">
      <c r="A17" s="262" t="s">
        <v>35</v>
      </c>
      <c r="B17" s="262"/>
      <c r="E17" s="6">
        <v>15</v>
      </c>
      <c r="F17" s="23">
        <v>5819.48791828709</v>
      </c>
      <c r="G17" s="23">
        <v>2939.343078727919</v>
      </c>
      <c r="H17" s="23">
        <v>2020.5120000000002</v>
      </c>
      <c r="I17" s="23">
        <v>1603.2023419561738</v>
      </c>
      <c r="J17" s="6">
        <v>15</v>
      </c>
      <c r="K17" s="24">
        <v>4601.7990909405244</v>
      </c>
      <c r="L17" s="24">
        <v>2271.4026199585096</v>
      </c>
      <c r="M17" s="24">
        <v>1572.7667779163814</v>
      </c>
      <c r="N17" s="24">
        <v>1328.4414394025216</v>
      </c>
      <c r="P17" s="25">
        <v>15</v>
      </c>
      <c r="Q17" s="26">
        <v>7972</v>
      </c>
      <c r="R17" s="26">
        <v>4243</v>
      </c>
      <c r="S17" s="26">
        <v>3130</v>
      </c>
      <c r="T17" s="26">
        <v>2585</v>
      </c>
      <c r="U17" s="25">
        <v>15</v>
      </c>
      <c r="V17" s="26">
        <v>7972</v>
      </c>
      <c r="W17" s="26">
        <v>4243</v>
      </c>
      <c r="X17" s="26">
        <v>3130</v>
      </c>
      <c r="Y17" s="26">
        <v>2585</v>
      </c>
      <c r="AA17" s="27"/>
      <c r="AB17" s="40">
        <v>15</v>
      </c>
      <c r="AC17" s="33">
        <v>8266.7862882956415</v>
      </c>
      <c r="AD17" s="33">
        <v>3506.3714296663147</v>
      </c>
      <c r="AE17" s="33">
        <v>2462.71028648328</v>
      </c>
      <c r="AF17" s="33">
        <v>2227.5771435527176</v>
      </c>
      <c r="AG17" s="40">
        <v>15</v>
      </c>
      <c r="AH17" s="33">
        <v>6253.7165733813335</v>
      </c>
      <c r="AI17" s="33">
        <v>3217.6114295761477</v>
      </c>
      <c r="AJ17" s="33">
        <v>2334.8308578719202</v>
      </c>
      <c r="AK17" s="33">
        <v>2029.5752876712329</v>
      </c>
      <c r="AN17" s="40">
        <v>15</v>
      </c>
      <c r="AO17" s="33">
        <v>8448.2925740666033</v>
      </c>
      <c r="AP17" s="33">
        <v>3572.3737154012101</v>
      </c>
      <c r="AQ17" s="33">
        <v>2524.5874293597467</v>
      </c>
      <c r="AR17" s="33">
        <v>2285.3291435707511</v>
      </c>
      <c r="AS17" s="40">
        <v>15</v>
      </c>
      <c r="AT17" s="33">
        <v>6534.2262877546382</v>
      </c>
      <c r="AU17" s="33">
        <v>3357.8662867628004</v>
      </c>
      <c r="AV17" s="33">
        <v>2466.8354293417128</v>
      </c>
      <c r="AW17" s="33">
        <v>2285.3291435707511</v>
      </c>
    </row>
    <row r="18" spans="1:49">
      <c r="A18" s="21" t="s">
        <v>28</v>
      </c>
      <c r="B18" s="21">
        <v>1</v>
      </c>
      <c r="D18" s="28"/>
      <c r="E18" s="6">
        <v>16</v>
      </c>
      <c r="F18" s="23">
        <v>5819.48791828709</v>
      </c>
      <c r="G18" s="23">
        <v>2939.343078727919</v>
      </c>
      <c r="H18" s="23">
        <v>2020.5120000000002</v>
      </c>
      <c r="I18" s="23">
        <v>1603.2023419561738</v>
      </c>
      <c r="J18" s="6">
        <v>16</v>
      </c>
      <c r="K18" s="24">
        <v>4601.7990909405244</v>
      </c>
      <c r="L18" s="24">
        <v>2271.4026199585096</v>
      </c>
      <c r="M18" s="24">
        <v>1572.7667779163814</v>
      </c>
      <c r="N18" s="24">
        <v>1328.4414394025216</v>
      </c>
      <c r="P18" s="25">
        <v>16</v>
      </c>
      <c r="Q18" s="26">
        <v>7972</v>
      </c>
      <c r="R18" s="26">
        <v>4243</v>
      </c>
      <c r="S18" s="26">
        <v>3130</v>
      </c>
      <c r="T18" s="26">
        <v>2585</v>
      </c>
      <c r="U18" s="25">
        <v>16</v>
      </c>
      <c r="V18" s="26">
        <v>7972</v>
      </c>
      <c r="W18" s="26">
        <v>4243</v>
      </c>
      <c r="X18" s="26">
        <v>3130</v>
      </c>
      <c r="Y18" s="26">
        <v>2585</v>
      </c>
      <c r="AA18" s="27"/>
      <c r="AB18" s="40">
        <v>16</v>
      </c>
      <c r="AC18" s="33">
        <v>8266.7862882956415</v>
      </c>
      <c r="AD18" s="33">
        <v>3506.3714296663147</v>
      </c>
      <c r="AE18" s="33">
        <v>2462.71028648328</v>
      </c>
      <c r="AF18" s="33">
        <v>2227.5771435527176</v>
      </c>
      <c r="AG18" s="40">
        <v>16</v>
      </c>
      <c r="AH18" s="33">
        <v>6253.7165733813335</v>
      </c>
      <c r="AI18" s="33">
        <v>3217.6114295761477</v>
      </c>
      <c r="AJ18" s="33">
        <v>2334.8308578719202</v>
      </c>
      <c r="AK18" s="33">
        <v>2029.5752876712329</v>
      </c>
      <c r="AM18" s="28"/>
      <c r="AN18" s="40">
        <v>16</v>
      </c>
      <c r="AO18" s="33">
        <v>8448.2925740666033</v>
      </c>
      <c r="AP18" s="33">
        <v>3572.3737154012101</v>
      </c>
      <c r="AQ18" s="33">
        <v>2524.5874293597467</v>
      </c>
      <c r="AR18" s="33">
        <v>2285.3291435707511</v>
      </c>
      <c r="AS18" s="40">
        <v>16</v>
      </c>
      <c r="AT18" s="33">
        <v>6534.2262877546382</v>
      </c>
      <c r="AU18" s="33">
        <v>3357.8662867628004</v>
      </c>
      <c r="AV18" s="33">
        <v>2466.8354293417128</v>
      </c>
      <c r="AW18" s="33">
        <v>2285.3291435707511</v>
      </c>
    </row>
    <row r="19" spans="1:49">
      <c r="A19" s="21" t="s">
        <v>29</v>
      </c>
      <c r="B19" s="21">
        <v>4</v>
      </c>
      <c r="E19" s="6">
        <v>17</v>
      </c>
      <c r="F19" s="23">
        <v>5819.48791828709</v>
      </c>
      <c r="G19" s="23">
        <v>2939.343078727919</v>
      </c>
      <c r="H19" s="23">
        <v>2020.5120000000002</v>
      </c>
      <c r="I19" s="23">
        <v>1603.2023419561738</v>
      </c>
      <c r="J19" s="6">
        <v>17</v>
      </c>
      <c r="K19" s="24">
        <v>4601.7990909405244</v>
      </c>
      <c r="L19" s="24">
        <v>2271.4026199585096</v>
      </c>
      <c r="M19" s="24">
        <v>1572.7667779163814</v>
      </c>
      <c r="N19" s="24">
        <v>1328.4414394025216</v>
      </c>
      <c r="P19" s="25">
        <v>17</v>
      </c>
      <c r="Q19" s="26">
        <v>7972</v>
      </c>
      <c r="R19" s="26">
        <v>4243</v>
      </c>
      <c r="S19" s="26">
        <v>3130</v>
      </c>
      <c r="T19" s="26">
        <v>2585</v>
      </c>
      <c r="U19" s="25">
        <v>17</v>
      </c>
      <c r="V19" s="26">
        <v>7972</v>
      </c>
      <c r="W19" s="26">
        <v>4243</v>
      </c>
      <c r="X19" s="26">
        <v>3130</v>
      </c>
      <c r="Y19" s="26">
        <v>2585</v>
      </c>
      <c r="AA19" s="27"/>
      <c r="AB19" s="40">
        <v>17</v>
      </c>
      <c r="AC19" s="33">
        <v>8266.7862882956415</v>
      </c>
      <c r="AD19" s="33">
        <v>3506.3714296663147</v>
      </c>
      <c r="AE19" s="33">
        <v>2462.71028648328</v>
      </c>
      <c r="AF19" s="33">
        <v>2227.5771435527176</v>
      </c>
      <c r="AG19" s="40">
        <v>17</v>
      </c>
      <c r="AH19" s="33">
        <v>6253.7165733813335</v>
      </c>
      <c r="AI19" s="33">
        <v>3217.6114295761477</v>
      </c>
      <c r="AJ19" s="33">
        <v>2334.8308578719202</v>
      </c>
      <c r="AK19" s="33">
        <v>2029.5752876712329</v>
      </c>
      <c r="AN19" s="40">
        <v>17</v>
      </c>
      <c r="AO19" s="33">
        <v>8448.2925740666033</v>
      </c>
      <c r="AP19" s="33">
        <v>3572.3737154012101</v>
      </c>
      <c r="AQ19" s="33">
        <v>2524.5874293597467</v>
      </c>
      <c r="AR19" s="33">
        <v>2285.3291435707511</v>
      </c>
      <c r="AS19" s="40">
        <v>17</v>
      </c>
      <c r="AT19" s="33">
        <v>6534.2262877546382</v>
      </c>
      <c r="AU19" s="33">
        <v>3357.8662867628004</v>
      </c>
      <c r="AV19" s="33">
        <v>2466.8354293417128</v>
      </c>
      <c r="AW19" s="33">
        <v>2285.3291435707511</v>
      </c>
    </row>
    <row r="20" spans="1:49">
      <c r="A20" s="21" t="s">
        <v>36</v>
      </c>
      <c r="B20" s="21">
        <v>6</v>
      </c>
      <c r="E20" s="6">
        <v>18</v>
      </c>
      <c r="F20" s="23">
        <v>5929.5788056301644</v>
      </c>
      <c r="G20" s="23">
        <v>2953.9762897957835</v>
      </c>
      <c r="H20" s="23">
        <v>2029.9775999999995</v>
      </c>
      <c r="I20" s="23">
        <v>1613.0118814046232</v>
      </c>
      <c r="J20" s="6">
        <v>18</v>
      </c>
      <c r="K20" s="24">
        <v>4921.6665383010077</v>
      </c>
      <c r="L20" s="24">
        <v>2523.0322979067951</v>
      </c>
      <c r="M20" s="24">
        <v>1747.5186421293129</v>
      </c>
      <c r="N20" s="24">
        <v>1415.1780000000067</v>
      </c>
      <c r="P20" s="25">
        <v>18</v>
      </c>
      <c r="Q20" s="26">
        <v>7972</v>
      </c>
      <c r="R20" s="26">
        <v>4243</v>
      </c>
      <c r="S20" s="26">
        <v>3130</v>
      </c>
      <c r="T20" s="26">
        <v>2585</v>
      </c>
      <c r="U20" s="25">
        <v>18</v>
      </c>
      <c r="V20" s="26">
        <v>7972</v>
      </c>
      <c r="W20" s="26">
        <v>4243</v>
      </c>
      <c r="X20" s="26">
        <v>3130</v>
      </c>
      <c r="Y20" s="26">
        <v>2585</v>
      </c>
      <c r="AA20" s="27"/>
      <c r="AB20" s="40">
        <v>18</v>
      </c>
      <c r="AC20" s="33">
        <v>8464.7931455003254</v>
      </c>
      <c r="AD20" s="33">
        <v>3654.8765725698299</v>
      </c>
      <c r="AE20" s="33">
        <v>2491.5862864923001</v>
      </c>
      <c r="AF20" s="33">
        <v>2310.0800007213365</v>
      </c>
      <c r="AG20" s="40">
        <v>18</v>
      </c>
      <c r="AH20" s="33">
        <v>6319.7188591162303</v>
      </c>
      <c r="AI20" s="33">
        <v>3300.1142867447702</v>
      </c>
      <c r="AJ20" s="33">
        <v>2450.3348579079902</v>
      </c>
      <c r="AK20" s="33">
        <v>2120.3232328767126</v>
      </c>
      <c r="AN20" s="40">
        <v>18</v>
      </c>
      <c r="AO20" s="33">
        <v>8629.798859837565</v>
      </c>
      <c r="AP20" s="33">
        <v>3613.6251439855196</v>
      </c>
      <c r="AQ20" s="33">
        <v>2549.3382865103326</v>
      </c>
      <c r="AR20" s="33">
        <v>2326.580572155061</v>
      </c>
      <c r="AS20" s="40">
        <v>18</v>
      </c>
      <c r="AT20" s="33">
        <v>6583.7280020558092</v>
      </c>
      <c r="AU20" s="33">
        <v>3399.1177153471094</v>
      </c>
      <c r="AV20" s="33">
        <v>2532.83771507661</v>
      </c>
      <c r="AW20" s="33">
        <v>2326.580572155061</v>
      </c>
    </row>
    <row r="21" spans="1:49">
      <c r="A21" s="21" t="s">
        <v>37</v>
      </c>
      <c r="B21" s="21">
        <v>10</v>
      </c>
      <c r="E21" s="6">
        <v>19</v>
      </c>
      <c r="F21" s="23">
        <v>5991.9171899400399</v>
      </c>
      <c r="G21" s="23">
        <v>2982.4766280015292</v>
      </c>
      <c r="H21" s="23">
        <v>2052.1970773771714</v>
      </c>
      <c r="I21" s="23">
        <v>1624.2817917091943</v>
      </c>
      <c r="J21" s="6">
        <v>19</v>
      </c>
      <c r="K21" s="24">
        <v>4921.6665383010077</v>
      </c>
      <c r="L21" s="24">
        <v>2523.0322979067951</v>
      </c>
      <c r="M21" s="24">
        <v>1747.5186421293129</v>
      </c>
      <c r="N21" s="24">
        <v>1415.1780000000067</v>
      </c>
      <c r="P21" s="25">
        <v>19</v>
      </c>
      <c r="Q21" s="26">
        <v>7972</v>
      </c>
      <c r="R21" s="26">
        <v>4243</v>
      </c>
      <c r="S21" s="26">
        <v>3130</v>
      </c>
      <c r="T21" s="26">
        <v>2585</v>
      </c>
      <c r="U21" s="25">
        <v>19</v>
      </c>
      <c r="V21" s="26">
        <v>7972</v>
      </c>
      <c r="W21" s="26">
        <v>4243</v>
      </c>
      <c r="X21" s="26">
        <v>3130</v>
      </c>
      <c r="Y21" s="26">
        <v>2585</v>
      </c>
      <c r="AA21" s="27"/>
      <c r="AB21" s="40">
        <v>19</v>
      </c>
      <c r="AC21" s="33">
        <v>8464.7931455003254</v>
      </c>
      <c r="AD21" s="33">
        <v>3654.8765725698299</v>
      </c>
      <c r="AE21" s="33">
        <v>2491.5862864923001</v>
      </c>
      <c r="AF21" s="33">
        <v>2310.0800007213365</v>
      </c>
      <c r="AG21" s="40">
        <v>19</v>
      </c>
      <c r="AH21" s="33">
        <v>6319.7188591162303</v>
      </c>
      <c r="AI21" s="33">
        <v>3300.1142867447702</v>
      </c>
      <c r="AJ21" s="33">
        <v>2450.3348579079902</v>
      </c>
      <c r="AK21" s="33">
        <v>2120.3232328767126</v>
      </c>
      <c r="AN21" s="40">
        <v>19</v>
      </c>
      <c r="AO21" s="33">
        <v>8629.798859837565</v>
      </c>
      <c r="AP21" s="33">
        <v>3613.6251439855196</v>
      </c>
      <c r="AQ21" s="33">
        <v>2549.3382865103326</v>
      </c>
      <c r="AR21" s="33">
        <v>2326.580572155061</v>
      </c>
      <c r="AS21" s="40">
        <v>19</v>
      </c>
      <c r="AT21" s="33">
        <v>6583.7280020558092</v>
      </c>
      <c r="AU21" s="33">
        <v>3399.1177153471094</v>
      </c>
      <c r="AV21" s="33">
        <v>2532.83771507661</v>
      </c>
      <c r="AW21" s="33">
        <v>2326.580572155061</v>
      </c>
    </row>
    <row r="22" spans="1:49">
      <c r="A22" s="21" t="s">
        <v>38</v>
      </c>
      <c r="B22" s="21">
        <v>12</v>
      </c>
      <c r="D22" s="28"/>
      <c r="E22" s="6">
        <v>20</v>
      </c>
      <c r="F22" s="23">
        <v>6028.5677005365324</v>
      </c>
      <c r="G22" s="23">
        <v>3018.5777007859183</v>
      </c>
      <c r="H22" s="23">
        <v>2079.1259999999993</v>
      </c>
      <c r="I22" s="23">
        <v>1635.7016272215858</v>
      </c>
      <c r="J22" s="6">
        <v>20</v>
      </c>
      <c r="K22" s="24">
        <v>4921.6665383010077</v>
      </c>
      <c r="L22" s="24">
        <v>2523.0322979067951</v>
      </c>
      <c r="M22" s="24">
        <v>1747.5186421293129</v>
      </c>
      <c r="N22" s="24">
        <v>1415.1780000000067</v>
      </c>
      <c r="O22" s="28"/>
      <c r="P22" s="25">
        <v>20</v>
      </c>
      <c r="Q22" s="26">
        <v>7972</v>
      </c>
      <c r="R22" s="26">
        <v>4243</v>
      </c>
      <c r="S22" s="26">
        <v>3130</v>
      </c>
      <c r="T22" s="26">
        <v>2585</v>
      </c>
      <c r="U22" s="25">
        <v>20</v>
      </c>
      <c r="V22" s="26">
        <v>7972</v>
      </c>
      <c r="W22" s="26">
        <v>4243</v>
      </c>
      <c r="X22" s="26">
        <v>3130</v>
      </c>
      <c r="Y22" s="26">
        <v>2585</v>
      </c>
      <c r="AA22" s="27"/>
      <c r="AB22" s="40">
        <v>20</v>
      </c>
      <c r="AC22" s="33">
        <v>8464.7931455003254</v>
      </c>
      <c r="AD22" s="33">
        <v>3654.8765725698299</v>
      </c>
      <c r="AE22" s="33">
        <v>2491.5862864923001</v>
      </c>
      <c r="AF22" s="33">
        <v>2310.0800007213365</v>
      </c>
      <c r="AG22" s="40">
        <v>20</v>
      </c>
      <c r="AH22" s="33">
        <v>6319.7188591162303</v>
      </c>
      <c r="AI22" s="33">
        <v>3300.1142867447702</v>
      </c>
      <c r="AJ22" s="33">
        <v>2450.3348579079902</v>
      </c>
      <c r="AK22" s="33">
        <v>2120.3232328767126</v>
      </c>
      <c r="AM22" s="28"/>
      <c r="AN22" s="40">
        <v>20</v>
      </c>
      <c r="AO22" s="33">
        <v>8629.798859837565</v>
      </c>
      <c r="AP22" s="33">
        <v>3613.6251439855196</v>
      </c>
      <c r="AQ22" s="33">
        <v>2549.3382865103326</v>
      </c>
      <c r="AR22" s="33">
        <v>2326.580572155061</v>
      </c>
      <c r="AS22" s="40">
        <v>20</v>
      </c>
      <c r="AT22" s="33">
        <v>6583.7280020558092</v>
      </c>
      <c r="AU22" s="33">
        <v>3399.1177153471094</v>
      </c>
      <c r="AV22" s="33">
        <v>2532.83771507661</v>
      </c>
      <c r="AW22" s="33">
        <v>2326.580572155061</v>
      </c>
    </row>
    <row r="23" spans="1:49">
      <c r="A23" s="21" t="s">
        <v>32</v>
      </c>
      <c r="B23" s="21">
        <v>12</v>
      </c>
      <c r="E23" s="6">
        <v>21</v>
      </c>
      <c r="F23" s="23">
        <v>6047.5084428631735</v>
      </c>
      <c r="G23" s="23">
        <v>3047.1246215789752</v>
      </c>
      <c r="H23" s="23">
        <v>2106.0384000000008</v>
      </c>
      <c r="I23" s="23">
        <v>1646.6801088311383</v>
      </c>
      <c r="J23" s="6">
        <v>21</v>
      </c>
      <c r="K23" s="24">
        <v>4921.6665383010077</v>
      </c>
      <c r="L23" s="24">
        <v>2523.0322979067951</v>
      </c>
      <c r="M23" s="24">
        <v>1747.5186421293129</v>
      </c>
      <c r="N23" s="24">
        <v>1415.1780000000067</v>
      </c>
      <c r="P23" s="25">
        <v>21</v>
      </c>
      <c r="Q23" s="26">
        <v>7972</v>
      </c>
      <c r="R23" s="26">
        <v>4243</v>
      </c>
      <c r="S23" s="26">
        <v>3130</v>
      </c>
      <c r="T23" s="26">
        <v>2585</v>
      </c>
      <c r="U23" s="25">
        <v>21</v>
      </c>
      <c r="V23" s="26">
        <v>7972</v>
      </c>
      <c r="W23" s="26">
        <v>4243</v>
      </c>
      <c r="X23" s="26">
        <v>3130</v>
      </c>
      <c r="Y23" s="26">
        <v>2585</v>
      </c>
      <c r="AA23" s="27"/>
      <c r="AB23" s="40">
        <v>21</v>
      </c>
      <c r="AC23" s="33">
        <v>8464.7931455003254</v>
      </c>
      <c r="AD23" s="33">
        <v>3654.8765725698299</v>
      </c>
      <c r="AE23" s="33">
        <v>2491.5862864923001</v>
      </c>
      <c r="AF23" s="33">
        <v>2310.0800007213365</v>
      </c>
      <c r="AG23" s="40">
        <v>21</v>
      </c>
      <c r="AH23" s="33">
        <v>6319.7188591162303</v>
      </c>
      <c r="AI23" s="33">
        <v>3300.1142867447702</v>
      </c>
      <c r="AJ23" s="33">
        <v>2450.3348579079902</v>
      </c>
      <c r="AK23" s="33">
        <v>2120.3232328767126</v>
      </c>
      <c r="AN23" s="40">
        <v>21</v>
      </c>
      <c r="AO23" s="33">
        <v>8629.798859837565</v>
      </c>
      <c r="AP23" s="33">
        <v>3613.6251439855196</v>
      </c>
      <c r="AQ23" s="33">
        <v>2549.3382865103326</v>
      </c>
      <c r="AR23" s="33">
        <v>2326.580572155061</v>
      </c>
      <c r="AS23" s="40">
        <v>21</v>
      </c>
      <c r="AT23" s="33">
        <v>6583.7280020558092</v>
      </c>
      <c r="AU23" s="33">
        <v>3399.1177153471094</v>
      </c>
      <c r="AV23" s="33">
        <v>2532.83771507661</v>
      </c>
      <c r="AW23" s="33">
        <v>2326.580572155061</v>
      </c>
    </row>
    <row r="24" spans="1:49">
      <c r="E24" s="6">
        <v>22</v>
      </c>
      <c r="F24" s="23">
        <v>6101.0836854442432</v>
      </c>
      <c r="G24" s="23">
        <v>3078.6720247063799</v>
      </c>
      <c r="H24" s="23">
        <v>2132.9328000000005</v>
      </c>
      <c r="I24" s="23">
        <v>1658.6755004315971</v>
      </c>
      <c r="J24" s="6">
        <v>22</v>
      </c>
      <c r="K24" s="24">
        <v>4921.6665383010077</v>
      </c>
      <c r="L24" s="24">
        <v>2523.0322979067951</v>
      </c>
      <c r="M24" s="24">
        <v>1747.5186421293129</v>
      </c>
      <c r="N24" s="24">
        <v>1415.1780000000067</v>
      </c>
      <c r="P24" s="25">
        <v>22</v>
      </c>
      <c r="Q24" s="26">
        <v>7972</v>
      </c>
      <c r="R24" s="26">
        <v>4243</v>
      </c>
      <c r="S24" s="26">
        <v>3130</v>
      </c>
      <c r="T24" s="26">
        <v>2585</v>
      </c>
      <c r="U24" s="25">
        <v>22</v>
      </c>
      <c r="V24" s="26">
        <v>7972</v>
      </c>
      <c r="W24" s="26">
        <v>4243</v>
      </c>
      <c r="X24" s="26">
        <v>3130</v>
      </c>
      <c r="Y24" s="26">
        <v>2585</v>
      </c>
      <c r="AA24" s="27"/>
      <c r="AB24" s="40">
        <v>22</v>
      </c>
      <c r="AC24" s="33">
        <v>8464.7931455003254</v>
      </c>
      <c r="AD24" s="33">
        <v>3654.8765725698299</v>
      </c>
      <c r="AE24" s="33">
        <v>2491.5862864923001</v>
      </c>
      <c r="AF24" s="33">
        <v>2310.0800007213365</v>
      </c>
      <c r="AG24" s="40">
        <v>22</v>
      </c>
      <c r="AH24" s="33">
        <v>6319.7188591162303</v>
      </c>
      <c r="AI24" s="33">
        <v>3300.1142867447702</v>
      </c>
      <c r="AJ24" s="33">
        <v>2450.3348579079902</v>
      </c>
      <c r="AK24" s="33">
        <v>2120.3232328767126</v>
      </c>
      <c r="AN24" s="40">
        <v>22</v>
      </c>
      <c r="AO24" s="33">
        <v>8629.798859837565</v>
      </c>
      <c r="AP24" s="33">
        <v>3613.6251439855196</v>
      </c>
      <c r="AQ24" s="33">
        <v>2549.3382865103326</v>
      </c>
      <c r="AR24" s="33">
        <v>2326.580572155061</v>
      </c>
      <c r="AS24" s="40">
        <v>22</v>
      </c>
      <c r="AT24" s="33">
        <v>6583.7280020558092</v>
      </c>
      <c r="AU24" s="33">
        <v>3399.1177153471094</v>
      </c>
      <c r="AV24" s="33">
        <v>2532.83771507661</v>
      </c>
      <c r="AW24" s="33">
        <v>2326.580572155061</v>
      </c>
    </row>
    <row r="25" spans="1:49">
      <c r="E25" s="6">
        <v>23</v>
      </c>
      <c r="F25" s="23">
        <v>6128.3555672835337</v>
      </c>
      <c r="G25" s="23">
        <v>3110.604476518748</v>
      </c>
      <c r="H25" s="23">
        <v>2159.3831999999998</v>
      </c>
      <c r="I25" s="23">
        <v>1670.20135672013</v>
      </c>
      <c r="J25" s="6">
        <v>23</v>
      </c>
      <c r="K25" s="24">
        <v>4921.6665383010077</v>
      </c>
      <c r="L25" s="24">
        <v>2523.0322979067951</v>
      </c>
      <c r="M25" s="24">
        <v>1747.5186421293129</v>
      </c>
      <c r="N25" s="24">
        <v>1415.1780000000067</v>
      </c>
      <c r="P25" s="25">
        <v>23</v>
      </c>
      <c r="Q25" s="26">
        <v>7972</v>
      </c>
      <c r="R25" s="26">
        <v>4243</v>
      </c>
      <c r="S25" s="26">
        <v>3130</v>
      </c>
      <c r="T25" s="26">
        <v>2585</v>
      </c>
      <c r="U25" s="25">
        <v>23</v>
      </c>
      <c r="V25" s="26">
        <v>7972</v>
      </c>
      <c r="W25" s="26">
        <v>4243</v>
      </c>
      <c r="X25" s="26">
        <v>3130</v>
      </c>
      <c r="Y25" s="26">
        <v>2585</v>
      </c>
      <c r="AA25" s="27"/>
      <c r="AB25" s="40">
        <v>23</v>
      </c>
      <c r="AC25" s="33">
        <v>8464.7931455003254</v>
      </c>
      <c r="AD25" s="33">
        <v>3654.8765725698299</v>
      </c>
      <c r="AE25" s="33">
        <v>2491.5862864923001</v>
      </c>
      <c r="AF25" s="33">
        <v>2310.0800007213365</v>
      </c>
      <c r="AG25" s="40">
        <v>23</v>
      </c>
      <c r="AH25" s="33">
        <v>6319.7188591162303</v>
      </c>
      <c r="AI25" s="33">
        <v>3300.1142867447702</v>
      </c>
      <c r="AJ25" s="33">
        <v>2450.3348579079902</v>
      </c>
      <c r="AK25" s="33">
        <v>2120.3232328767126</v>
      </c>
      <c r="AN25" s="40">
        <v>23</v>
      </c>
      <c r="AO25" s="33">
        <v>8629.798859837565</v>
      </c>
      <c r="AP25" s="33">
        <v>3613.6251439855196</v>
      </c>
      <c r="AQ25" s="33">
        <v>2549.3382865103326</v>
      </c>
      <c r="AR25" s="33">
        <v>2326.580572155061</v>
      </c>
      <c r="AS25" s="40">
        <v>23</v>
      </c>
      <c r="AT25" s="33">
        <v>6583.7280020558092</v>
      </c>
      <c r="AU25" s="33">
        <v>3399.1177153471094</v>
      </c>
      <c r="AV25" s="33">
        <v>2532.83771507661</v>
      </c>
      <c r="AW25" s="33">
        <v>2326.580572155061</v>
      </c>
    </row>
    <row r="26" spans="1:49">
      <c r="E26" s="6">
        <v>24</v>
      </c>
      <c r="F26" s="23">
        <v>6150.1167731112764</v>
      </c>
      <c r="G26" s="23">
        <v>3122.3144865261784</v>
      </c>
      <c r="H26" s="23">
        <v>2184.8951999999999</v>
      </c>
      <c r="I26" s="23">
        <v>1681.1934626576387</v>
      </c>
      <c r="J26" s="6">
        <v>24</v>
      </c>
      <c r="K26" s="24">
        <v>4921.6665383010077</v>
      </c>
      <c r="L26" s="24">
        <v>2523.0322979067951</v>
      </c>
      <c r="M26" s="24">
        <v>1747.5186421293129</v>
      </c>
      <c r="N26" s="24">
        <v>1415.1780000000067</v>
      </c>
      <c r="P26" s="25">
        <v>24</v>
      </c>
      <c r="Q26" s="26">
        <v>7972</v>
      </c>
      <c r="R26" s="26">
        <v>4243</v>
      </c>
      <c r="S26" s="26">
        <v>3130</v>
      </c>
      <c r="T26" s="26">
        <v>2585</v>
      </c>
      <c r="U26" s="25">
        <v>24</v>
      </c>
      <c r="V26" s="26">
        <v>7972</v>
      </c>
      <c r="W26" s="26">
        <v>4243</v>
      </c>
      <c r="X26" s="26">
        <v>3130</v>
      </c>
      <c r="Y26" s="26">
        <v>2585</v>
      </c>
      <c r="AA26" s="27"/>
      <c r="AB26" s="40">
        <v>24</v>
      </c>
      <c r="AC26" s="33">
        <v>8464.7931455003254</v>
      </c>
      <c r="AD26" s="33">
        <v>3654.8765725698299</v>
      </c>
      <c r="AE26" s="33">
        <v>2491.5862864923001</v>
      </c>
      <c r="AF26" s="33">
        <v>2310.0800007213365</v>
      </c>
      <c r="AG26" s="40">
        <v>24</v>
      </c>
      <c r="AH26" s="33">
        <v>6319.7188591162303</v>
      </c>
      <c r="AI26" s="33">
        <v>3300.1142867447702</v>
      </c>
      <c r="AJ26" s="33">
        <v>2450.3348579079902</v>
      </c>
      <c r="AK26" s="33">
        <v>2120.3232328767126</v>
      </c>
      <c r="AN26" s="40">
        <v>24</v>
      </c>
      <c r="AO26" s="33">
        <v>8629.798859837565</v>
      </c>
      <c r="AP26" s="33">
        <v>3613.6251439855196</v>
      </c>
      <c r="AQ26" s="33">
        <v>2549.3382865103326</v>
      </c>
      <c r="AR26" s="33">
        <v>2326.580572155061</v>
      </c>
      <c r="AS26" s="40">
        <v>24</v>
      </c>
      <c r="AT26" s="33">
        <v>6583.7280020558092</v>
      </c>
      <c r="AU26" s="33">
        <v>3399.1177153471094</v>
      </c>
      <c r="AV26" s="33">
        <v>2532.83771507661</v>
      </c>
      <c r="AW26" s="33">
        <v>2326.580572155061</v>
      </c>
    </row>
    <row r="27" spans="1:49">
      <c r="A27" s="15" t="s">
        <v>16</v>
      </c>
      <c r="E27" s="6">
        <v>25</v>
      </c>
      <c r="F27" s="23">
        <v>6177.8128532557585</v>
      </c>
      <c r="G27" s="23">
        <v>3131.1253064350558</v>
      </c>
      <c r="H27" s="23">
        <v>2193.9</v>
      </c>
      <c r="I27" s="23">
        <v>1692.7024773630005</v>
      </c>
      <c r="J27" s="6">
        <v>25</v>
      </c>
      <c r="K27" s="24">
        <v>4921.6665383010077</v>
      </c>
      <c r="L27" s="24">
        <v>2523.0322979067951</v>
      </c>
      <c r="M27" s="24">
        <v>1747.5186421293129</v>
      </c>
      <c r="N27" s="24">
        <v>1415.1780000000067</v>
      </c>
      <c r="P27" s="25">
        <v>25</v>
      </c>
      <c r="Q27" s="26">
        <v>7972</v>
      </c>
      <c r="R27" s="26">
        <v>4243</v>
      </c>
      <c r="S27" s="26">
        <v>3130</v>
      </c>
      <c r="T27" s="26">
        <v>2585</v>
      </c>
      <c r="U27" s="25">
        <v>25</v>
      </c>
      <c r="V27" s="26">
        <v>7972</v>
      </c>
      <c r="W27" s="26">
        <v>4243</v>
      </c>
      <c r="X27" s="26">
        <v>3130</v>
      </c>
      <c r="Y27" s="26">
        <v>2585</v>
      </c>
      <c r="AA27" s="27"/>
      <c r="AB27" s="40">
        <v>25</v>
      </c>
      <c r="AC27" s="33">
        <v>8464.7931455003254</v>
      </c>
      <c r="AD27" s="33">
        <v>3654.8765725698299</v>
      </c>
      <c r="AE27" s="33">
        <v>2491.5862864923001</v>
      </c>
      <c r="AF27" s="33">
        <v>2310.0800007213365</v>
      </c>
      <c r="AG27" s="40">
        <v>25</v>
      </c>
      <c r="AH27" s="33">
        <v>6319.7188591162303</v>
      </c>
      <c r="AI27" s="33">
        <v>3300.1142867447702</v>
      </c>
      <c r="AJ27" s="33">
        <v>2450.3348579079902</v>
      </c>
      <c r="AK27" s="33">
        <v>2120.3232328767126</v>
      </c>
      <c r="AN27" s="40">
        <v>25</v>
      </c>
      <c r="AO27" s="33">
        <v>8629.798859837565</v>
      </c>
      <c r="AP27" s="33">
        <v>3613.6251439855196</v>
      </c>
      <c r="AQ27" s="33">
        <v>2549.3382865103326</v>
      </c>
      <c r="AR27" s="33">
        <v>2326.580572155061</v>
      </c>
      <c r="AS27" s="40">
        <v>25</v>
      </c>
      <c r="AT27" s="33">
        <v>6583.7280020558092</v>
      </c>
      <c r="AU27" s="33">
        <v>3399.1177153471094</v>
      </c>
      <c r="AV27" s="33">
        <v>2532.83771507661</v>
      </c>
      <c r="AW27" s="33">
        <v>2326.580572155061</v>
      </c>
    </row>
    <row r="28" spans="1:49">
      <c r="A28" s="15" t="s">
        <v>17</v>
      </c>
      <c r="D28" s="29"/>
      <c r="E28" s="6">
        <v>26</v>
      </c>
      <c r="F28" s="23">
        <v>6222.9527899059012</v>
      </c>
      <c r="G28" s="23">
        <v>3142.8244838707847</v>
      </c>
      <c r="H28" s="23">
        <v>2203.4160000000002</v>
      </c>
      <c r="I28" s="23">
        <v>1704.9014990145261</v>
      </c>
      <c r="J28" s="6">
        <v>26</v>
      </c>
      <c r="K28" s="24">
        <v>4921.6665383010077</v>
      </c>
      <c r="L28" s="24">
        <v>2523.0322979067951</v>
      </c>
      <c r="M28" s="24">
        <v>1747.5186421293129</v>
      </c>
      <c r="N28" s="24">
        <v>1415.1780000000067</v>
      </c>
      <c r="O28" s="29"/>
      <c r="P28" s="25">
        <v>26</v>
      </c>
      <c r="Q28" s="26">
        <v>8700</v>
      </c>
      <c r="R28" s="26">
        <v>4578</v>
      </c>
      <c r="S28" s="26">
        <v>3523</v>
      </c>
      <c r="T28" s="26">
        <v>2684</v>
      </c>
      <c r="U28" s="25">
        <v>26</v>
      </c>
      <c r="V28" s="26">
        <v>8700</v>
      </c>
      <c r="W28" s="26">
        <v>4578</v>
      </c>
      <c r="X28" s="26">
        <v>3523</v>
      </c>
      <c r="Y28" s="26">
        <v>2684</v>
      </c>
      <c r="AA28" s="27"/>
      <c r="AB28" s="81">
        <v>26</v>
      </c>
      <c r="AC28" s="82">
        <v>8563.7965741026692</v>
      </c>
      <c r="AD28" s="82">
        <v>3753.8800011721723</v>
      </c>
      <c r="AE28" s="82">
        <v>2706.0937151307089</v>
      </c>
      <c r="AF28" s="82">
        <v>2351.3314293056465</v>
      </c>
      <c r="AG28" s="81">
        <v>26</v>
      </c>
      <c r="AH28" s="82">
        <v>6550.7268591883603</v>
      </c>
      <c r="AI28" s="82">
        <v>3547.6228582506242</v>
      </c>
      <c r="AJ28" s="82">
        <v>2574.0891436609181</v>
      </c>
      <c r="AK28" s="82">
        <v>2227.5762739726024</v>
      </c>
      <c r="AM28" s="29"/>
      <c r="AN28" s="40">
        <v>26</v>
      </c>
      <c r="AO28" s="33">
        <v>8654.549716988151</v>
      </c>
      <c r="AP28" s="33">
        <v>3762.1302868890339</v>
      </c>
      <c r="AQ28" s="33">
        <v>2763.8457151487423</v>
      </c>
      <c r="AR28" s="33">
        <v>2458.5851436248513</v>
      </c>
      <c r="AS28" s="40">
        <v>26</v>
      </c>
      <c r="AT28" s="33">
        <v>7029.2434307663534</v>
      </c>
      <c r="AU28" s="33">
        <v>3654.8765725698295</v>
      </c>
      <c r="AV28" s="33">
        <v>2780.3462865824658</v>
      </c>
      <c r="AW28" s="33">
        <v>2458.5851436248513</v>
      </c>
    </row>
    <row r="29" spans="1:49">
      <c r="A29" s="15" t="s">
        <v>18</v>
      </c>
      <c r="D29" s="29"/>
      <c r="E29" s="6">
        <v>27</v>
      </c>
      <c r="F29" s="23">
        <v>6269.4344845618325</v>
      </c>
      <c r="G29" s="23">
        <v>3158.5415606278743</v>
      </c>
      <c r="H29" s="23">
        <v>2229.2928000000006</v>
      </c>
      <c r="I29" s="23">
        <v>1717.5913402161964</v>
      </c>
      <c r="J29" s="6">
        <v>27</v>
      </c>
      <c r="K29" s="23">
        <v>6269.4344845618325</v>
      </c>
      <c r="L29" s="23">
        <v>3158.5415606278743</v>
      </c>
      <c r="M29" s="23">
        <v>2229.2928000000006</v>
      </c>
      <c r="N29" s="23">
        <v>1717.5913402161964</v>
      </c>
      <c r="P29" s="25">
        <v>27</v>
      </c>
      <c r="Q29" s="26">
        <v>9619</v>
      </c>
      <c r="R29" s="26">
        <v>4827</v>
      </c>
      <c r="S29" s="26">
        <v>3774</v>
      </c>
      <c r="T29" s="26">
        <v>2728</v>
      </c>
      <c r="U29" s="25">
        <v>27</v>
      </c>
      <c r="V29" s="26">
        <v>9619</v>
      </c>
      <c r="W29" s="26">
        <v>4827</v>
      </c>
      <c r="X29" s="26">
        <v>3774</v>
      </c>
      <c r="Y29" s="26">
        <v>2728</v>
      </c>
      <c r="AA29" s="27"/>
      <c r="AB29" s="40">
        <v>27</v>
      </c>
      <c r="AC29" s="33">
        <v>8687.5508598555971</v>
      </c>
      <c r="AD29" s="33">
        <v>3852.8834297745152</v>
      </c>
      <c r="AE29" s="33">
        <v>2772.0960008656039</v>
      </c>
      <c r="AF29" s="33">
        <v>2450.3348579079893</v>
      </c>
      <c r="AG29" s="40">
        <v>27</v>
      </c>
      <c r="AH29" s="33">
        <f>AC29</f>
        <v>8687.5508598555971</v>
      </c>
      <c r="AI29" s="33">
        <f>AD29</f>
        <v>3852.8834297745152</v>
      </c>
      <c r="AJ29" s="33">
        <f>AE29</f>
        <v>2772.0960008656039</v>
      </c>
      <c r="AK29" s="33">
        <f>AF29</f>
        <v>2450.3348579079893</v>
      </c>
      <c r="AM29" s="29"/>
      <c r="AN29" s="40">
        <v>27</v>
      </c>
      <c r="AO29" s="33">
        <v>8712.3017170061848</v>
      </c>
      <c r="AP29" s="33">
        <v>4017.889144111753</v>
      </c>
      <c r="AQ29" s="33">
        <v>3102.1074295400808</v>
      </c>
      <c r="AR29" s="33">
        <v>2631.841143678952</v>
      </c>
      <c r="AS29" s="40">
        <v>27</v>
      </c>
      <c r="AT29" s="33">
        <f>AO29</f>
        <v>8712.3017170061848</v>
      </c>
      <c r="AU29" s="33">
        <f t="shared" ref="AU29:AW29" si="0">AP29</f>
        <v>4017.889144111753</v>
      </c>
      <c r="AV29" s="33">
        <f t="shared" si="0"/>
        <v>3102.1074295400808</v>
      </c>
      <c r="AW29" s="33">
        <f t="shared" si="0"/>
        <v>2631.841143678952</v>
      </c>
    </row>
    <row r="30" spans="1:49">
      <c r="D30" s="29"/>
      <c r="E30" s="6">
        <v>28</v>
      </c>
      <c r="F30" s="23">
        <v>6322.1016441216279</v>
      </c>
      <c r="G30" s="23">
        <v>3172.4240215218351</v>
      </c>
      <c r="H30" s="23">
        <v>2254.5179999999996</v>
      </c>
      <c r="I30" s="23">
        <v>1730.2224551295069</v>
      </c>
      <c r="J30" s="6">
        <v>28</v>
      </c>
      <c r="K30" s="23">
        <v>6322.1016441216279</v>
      </c>
      <c r="L30" s="23">
        <v>3172.4240215218351</v>
      </c>
      <c r="M30" s="23">
        <v>2254.5179999999996</v>
      </c>
      <c r="N30" s="23">
        <v>1730.2224551295069</v>
      </c>
      <c r="P30" s="25">
        <v>28</v>
      </c>
      <c r="Q30" s="26">
        <v>10390</v>
      </c>
      <c r="R30" s="26">
        <v>5064</v>
      </c>
      <c r="S30" s="26">
        <v>3970</v>
      </c>
      <c r="T30" s="26">
        <v>2772</v>
      </c>
      <c r="U30" s="25">
        <v>28</v>
      </c>
      <c r="V30" s="26">
        <v>10390</v>
      </c>
      <c r="W30" s="26">
        <v>5064</v>
      </c>
      <c r="X30" s="26">
        <v>3970</v>
      </c>
      <c r="Y30" s="26">
        <v>2772</v>
      </c>
      <c r="AA30" s="27"/>
      <c r="AB30" s="40">
        <v>28</v>
      </c>
      <c r="AC30" s="33">
        <v>8803.0548598916648</v>
      </c>
      <c r="AD30" s="33">
        <v>3951.8868583768581</v>
      </c>
      <c r="AE30" s="33">
        <v>2829.8480008836377</v>
      </c>
      <c r="AF30" s="33">
        <v>2524.5874293597467</v>
      </c>
      <c r="AG30" s="40">
        <v>28</v>
      </c>
      <c r="AH30" s="33">
        <f>AC30</f>
        <v>8803.0548598916648</v>
      </c>
      <c r="AI30" s="33">
        <f t="shared" ref="AI30:AI93" si="1">AD30</f>
        <v>3951.8868583768581</v>
      </c>
      <c r="AJ30" s="33">
        <f t="shared" ref="AJ30:AJ93" si="2">AE30</f>
        <v>2829.8480008836377</v>
      </c>
      <c r="AK30" s="33">
        <f t="shared" ref="AK30:AK93" si="3">AF30</f>
        <v>2524.5874293597467</v>
      </c>
      <c r="AM30" s="29"/>
      <c r="AN30" s="40">
        <v>28</v>
      </c>
      <c r="AO30" s="33">
        <v>8893.8080027771466</v>
      </c>
      <c r="AP30" s="33">
        <v>4207.6457155995777</v>
      </c>
      <c r="AQ30" s="33">
        <v>3209.3611438592857</v>
      </c>
      <c r="AR30" s="33">
        <v>2681.342857980123</v>
      </c>
      <c r="AS30" s="40">
        <v>28</v>
      </c>
      <c r="AT30" s="33">
        <f t="shared" ref="AT30:AT93" si="4">AO30</f>
        <v>8893.8080027771466</v>
      </c>
      <c r="AU30" s="33">
        <f t="shared" ref="AU30:AU93" si="5">AP30</f>
        <v>4207.6457155995777</v>
      </c>
      <c r="AV30" s="33">
        <f t="shared" ref="AV30:AV93" si="6">AQ30</f>
        <v>3209.3611438592857</v>
      </c>
      <c r="AW30" s="33">
        <f t="shared" ref="AW30:AW93" si="7">AR30</f>
        <v>2681.342857980123</v>
      </c>
    </row>
    <row r="31" spans="1:49">
      <c r="A31" s="14" t="s">
        <v>24</v>
      </c>
      <c r="B31" s="21" t="s">
        <v>39</v>
      </c>
      <c r="C31" s="21" t="s">
        <v>40</v>
      </c>
      <c r="E31" s="6">
        <v>29</v>
      </c>
      <c r="F31" s="23">
        <v>6379.8818872615584</v>
      </c>
      <c r="G31" s="23">
        <v>3183.2851239485917</v>
      </c>
      <c r="H31" s="23">
        <v>2276.64</v>
      </c>
      <c r="I31" s="23">
        <v>1741.8027204713489</v>
      </c>
      <c r="J31" s="6">
        <v>29</v>
      </c>
      <c r="K31" s="23">
        <v>6379.8818872615584</v>
      </c>
      <c r="L31" s="23">
        <v>3183.2851239485917</v>
      </c>
      <c r="M31" s="23">
        <v>2276.64</v>
      </c>
      <c r="N31" s="23">
        <v>1741.8027204713489</v>
      </c>
      <c r="P31" s="25">
        <v>29</v>
      </c>
      <c r="Q31" s="26">
        <v>10876</v>
      </c>
      <c r="R31" s="26">
        <v>5345</v>
      </c>
      <c r="S31" s="26">
        <v>4123</v>
      </c>
      <c r="T31" s="26">
        <v>2816</v>
      </c>
      <c r="U31" s="25">
        <v>29</v>
      </c>
      <c r="V31" s="26">
        <v>10876</v>
      </c>
      <c r="W31" s="26">
        <v>5345</v>
      </c>
      <c r="X31" s="26">
        <v>4123</v>
      </c>
      <c r="Y31" s="26">
        <v>2816</v>
      </c>
      <c r="AA31" s="27"/>
      <c r="AB31" s="40">
        <v>29</v>
      </c>
      <c r="AC31" s="33">
        <v>8926.8091456445945</v>
      </c>
      <c r="AD31" s="33">
        <v>4050.8902869792</v>
      </c>
      <c r="AE31" s="33">
        <v>2895.8502866185331</v>
      </c>
      <c r="AF31" s="33">
        <v>2590.5897150946421</v>
      </c>
      <c r="AG31" s="40">
        <v>29</v>
      </c>
      <c r="AH31" s="33">
        <f t="shared" ref="AH31:AH93" si="8">AC31</f>
        <v>8926.8091456445945</v>
      </c>
      <c r="AI31" s="33">
        <f t="shared" si="1"/>
        <v>4050.8902869792</v>
      </c>
      <c r="AJ31" s="33">
        <f t="shared" si="2"/>
        <v>2895.8502866185331</v>
      </c>
      <c r="AK31" s="33">
        <f t="shared" si="3"/>
        <v>2590.5897150946421</v>
      </c>
      <c r="AN31" s="40">
        <v>29</v>
      </c>
      <c r="AO31" s="33">
        <v>9075.3142885481102</v>
      </c>
      <c r="AP31" s="33">
        <v>4372.6514299368155</v>
      </c>
      <c r="AQ31" s="33">
        <v>3316.6148581784905</v>
      </c>
      <c r="AR31" s="33">
        <v>2755.5954294318803</v>
      </c>
      <c r="AS31" s="40">
        <v>29</v>
      </c>
      <c r="AT31" s="33">
        <f t="shared" si="4"/>
        <v>9075.3142885481102</v>
      </c>
      <c r="AU31" s="33">
        <f>AP31</f>
        <v>4372.6514299368155</v>
      </c>
      <c r="AV31" s="33">
        <f t="shared" si="6"/>
        <v>3316.6148581784905</v>
      </c>
      <c r="AW31" s="33">
        <f t="shared" si="7"/>
        <v>2755.5954294318803</v>
      </c>
    </row>
    <row r="32" spans="1:49">
      <c r="A32" s="21" t="s">
        <v>28</v>
      </c>
      <c r="B32" s="30">
        <v>1</v>
      </c>
      <c r="C32" s="30">
        <v>1</v>
      </c>
      <c r="E32" s="6">
        <v>30</v>
      </c>
      <c r="F32" s="23">
        <v>6456.6049202467639</v>
      </c>
      <c r="G32" s="23">
        <v>3219.1960839125054</v>
      </c>
      <c r="H32" s="23">
        <v>2298.643727446381</v>
      </c>
      <c r="I32" s="23">
        <v>1753.4122151760412</v>
      </c>
      <c r="J32" s="6">
        <v>30</v>
      </c>
      <c r="K32" s="23">
        <v>6456.6049202467639</v>
      </c>
      <c r="L32" s="23">
        <v>3219.1960839125054</v>
      </c>
      <c r="M32" s="23">
        <v>2298.643727446381</v>
      </c>
      <c r="N32" s="23">
        <v>1753.4122151760412</v>
      </c>
      <c r="O32" s="31"/>
      <c r="P32" s="25">
        <v>30</v>
      </c>
      <c r="Q32" s="26">
        <v>11224</v>
      </c>
      <c r="R32" s="26">
        <v>5658</v>
      </c>
      <c r="S32" s="26">
        <v>4156</v>
      </c>
      <c r="T32" s="26">
        <v>2914</v>
      </c>
      <c r="U32" s="25">
        <v>30</v>
      </c>
      <c r="V32" s="26">
        <v>11224</v>
      </c>
      <c r="W32" s="26">
        <v>5658</v>
      </c>
      <c r="X32" s="26">
        <v>4156</v>
      </c>
      <c r="Y32" s="26">
        <v>2914</v>
      </c>
      <c r="AA32" s="27"/>
      <c r="AB32" s="40">
        <v>30</v>
      </c>
      <c r="AC32" s="33">
        <v>9091.8148599818323</v>
      </c>
      <c r="AD32" s="33">
        <v>4149.8937155815438</v>
      </c>
      <c r="AE32" s="33">
        <v>2961.8525723534281</v>
      </c>
      <c r="AF32" s="33">
        <v>2631.841143678952</v>
      </c>
      <c r="AG32" s="40">
        <v>30</v>
      </c>
      <c r="AH32" s="33">
        <f t="shared" si="8"/>
        <v>9091.8148599818323</v>
      </c>
      <c r="AI32" s="33">
        <f t="shared" si="1"/>
        <v>4149.8937155815438</v>
      </c>
      <c r="AJ32" s="33">
        <f t="shared" si="2"/>
        <v>2961.8525723534281</v>
      </c>
      <c r="AK32" s="33">
        <f t="shared" si="3"/>
        <v>2631.841143678952</v>
      </c>
      <c r="AN32" s="40">
        <v>30</v>
      </c>
      <c r="AO32" s="33">
        <v>9248.5702886022082</v>
      </c>
      <c r="AP32" s="33">
        <v>4661.411430026983</v>
      </c>
      <c r="AQ32" s="33">
        <v>3349.616001045938</v>
      </c>
      <c r="AR32" s="33">
        <v>2829.8480008836377</v>
      </c>
      <c r="AS32" s="40">
        <v>30</v>
      </c>
      <c r="AT32" s="33">
        <f t="shared" si="4"/>
        <v>9248.5702886022082</v>
      </c>
      <c r="AU32" s="33">
        <f t="shared" si="5"/>
        <v>4661.411430026983</v>
      </c>
      <c r="AV32" s="33">
        <f t="shared" si="6"/>
        <v>3349.616001045938</v>
      </c>
      <c r="AW32" s="33">
        <f t="shared" si="7"/>
        <v>2829.8480008836377</v>
      </c>
    </row>
    <row r="33" spans="1:49">
      <c r="A33" s="21" t="s">
        <v>29</v>
      </c>
      <c r="B33" s="30">
        <v>4</v>
      </c>
      <c r="C33" s="30">
        <v>4</v>
      </c>
      <c r="E33" s="6">
        <v>31</v>
      </c>
      <c r="F33" s="23">
        <v>6541.5403689200848</v>
      </c>
      <c r="G33" s="23">
        <v>3261.934518384996</v>
      </c>
      <c r="H33" s="23">
        <v>2321.0844894828397</v>
      </c>
      <c r="I33" s="23">
        <v>1784.0184536301433</v>
      </c>
      <c r="J33" s="6">
        <v>31</v>
      </c>
      <c r="K33" s="23">
        <v>6541.5403689200848</v>
      </c>
      <c r="L33" s="23">
        <v>3261.934518384996</v>
      </c>
      <c r="M33" s="23">
        <v>2321.0844894828397</v>
      </c>
      <c r="N33" s="23">
        <v>1784.0184536301433</v>
      </c>
      <c r="P33" s="25">
        <v>31</v>
      </c>
      <c r="Q33" s="26">
        <v>11383</v>
      </c>
      <c r="R33" s="26">
        <v>5853</v>
      </c>
      <c r="S33" s="26">
        <v>4221</v>
      </c>
      <c r="T33" s="26">
        <v>2936</v>
      </c>
      <c r="U33" s="25">
        <v>31</v>
      </c>
      <c r="V33" s="26">
        <v>11383</v>
      </c>
      <c r="W33" s="26">
        <v>5853</v>
      </c>
      <c r="X33" s="26">
        <v>4221</v>
      </c>
      <c r="Y33" s="26">
        <v>2936</v>
      </c>
      <c r="AA33" s="27"/>
      <c r="AB33" s="40">
        <v>31</v>
      </c>
      <c r="AC33" s="33">
        <v>9240.3200028853462</v>
      </c>
      <c r="AD33" s="33">
        <v>4257.1474299007486</v>
      </c>
      <c r="AE33" s="33">
        <v>3027.8548580883235</v>
      </c>
      <c r="AF33" s="33">
        <v>2706.0937151307089</v>
      </c>
      <c r="AG33" s="40">
        <v>31</v>
      </c>
      <c r="AH33" s="33">
        <f t="shared" si="8"/>
        <v>9240.3200028853462</v>
      </c>
      <c r="AI33" s="33">
        <f t="shared" si="1"/>
        <v>4257.1474299007486</v>
      </c>
      <c r="AJ33" s="33">
        <f t="shared" si="2"/>
        <v>3027.8548580883235</v>
      </c>
      <c r="AK33" s="33">
        <f t="shared" si="3"/>
        <v>2706.0937151307089</v>
      </c>
      <c r="AN33" s="40">
        <v>31</v>
      </c>
      <c r="AO33" s="33">
        <v>9430.0765743731699</v>
      </c>
      <c r="AP33" s="33">
        <v>4867.6685729485307</v>
      </c>
      <c r="AQ33" s="33">
        <v>3399.1177153471094</v>
      </c>
      <c r="AR33" s="33">
        <v>2912.3508580522566</v>
      </c>
      <c r="AS33" s="40">
        <v>31</v>
      </c>
      <c r="AT33" s="33">
        <f t="shared" si="4"/>
        <v>9430.0765743731699</v>
      </c>
      <c r="AU33" s="33">
        <f t="shared" si="5"/>
        <v>4867.6685729485307</v>
      </c>
      <c r="AV33" s="33">
        <f t="shared" si="6"/>
        <v>3399.1177153471094</v>
      </c>
      <c r="AW33" s="33">
        <f t="shared" si="7"/>
        <v>2912.3508580522566</v>
      </c>
    </row>
    <row r="34" spans="1:49">
      <c r="A34" s="21" t="s">
        <v>30</v>
      </c>
      <c r="B34" s="32">
        <v>5.9318472453655158</v>
      </c>
      <c r="C34" s="32">
        <v>6</v>
      </c>
      <c r="E34" s="6">
        <v>32</v>
      </c>
      <c r="F34" s="23">
        <v>6631.4249351086983</v>
      </c>
      <c r="G34" s="23">
        <v>3302.7309681854958</v>
      </c>
      <c r="H34" s="23">
        <v>2345.4359999999997</v>
      </c>
      <c r="I34" s="23">
        <v>1840.4963423274928</v>
      </c>
      <c r="J34" s="6">
        <v>32</v>
      </c>
      <c r="K34" s="23">
        <v>6631.4249351086983</v>
      </c>
      <c r="L34" s="23">
        <v>3302.7309681854958</v>
      </c>
      <c r="M34" s="23">
        <v>2345.4359999999997</v>
      </c>
      <c r="N34" s="23">
        <v>1840.4963423274928</v>
      </c>
      <c r="P34" s="25">
        <v>32</v>
      </c>
      <c r="Q34" s="26">
        <v>11499</v>
      </c>
      <c r="R34" s="26">
        <v>6090</v>
      </c>
      <c r="S34" s="26">
        <v>4254</v>
      </c>
      <c r="T34" s="26">
        <v>2980</v>
      </c>
      <c r="U34" s="25">
        <v>32</v>
      </c>
      <c r="V34" s="26">
        <v>11499</v>
      </c>
      <c r="W34" s="26">
        <v>6090</v>
      </c>
      <c r="X34" s="26">
        <v>4254</v>
      </c>
      <c r="Y34" s="26">
        <v>2980</v>
      </c>
      <c r="AA34" s="27"/>
      <c r="AB34" s="40">
        <v>32</v>
      </c>
      <c r="AC34" s="33">
        <v>9397.0754315057238</v>
      </c>
      <c r="AD34" s="33">
        <v>4372.6514299368155</v>
      </c>
      <c r="AE34" s="33">
        <v>3102.1074295400808</v>
      </c>
      <c r="AF34" s="33">
        <v>2772.0960008656039</v>
      </c>
      <c r="AG34" s="40">
        <v>32</v>
      </c>
      <c r="AH34" s="33">
        <f t="shared" si="8"/>
        <v>9397.0754315057238</v>
      </c>
      <c r="AI34" s="33">
        <f t="shared" si="1"/>
        <v>4372.6514299368155</v>
      </c>
      <c r="AJ34" s="33">
        <f t="shared" si="2"/>
        <v>3102.1074295400808</v>
      </c>
      <c r="AK34" s="33">
        <f t="shared" si="3"/>
        <v>2772.0960008656039</v>
      </c>
      <c r="AN34" s="40">
        <v>32</v>
      </c>
      <c r="AO34" s="33">
        <v>9603.3325744272734</v>
      </c>
      <c r="AP34" s="33">
        <v>5032.6742872857694</v>
      </c>
      <c r="AQ34" s="33">
        <v>3432.1188582145578</v>
      </c>
      <c r="AR34" s="33">
        <v>2970.10285807029</v>
      </c>
      <c r="AS34" s="40">
        <v>32</v>
      </c>
      <c r="AT34" s="33">
        <f t="shared" si="4"/>
        <v>9603.3325744272734</v>
      </c>
      <c r="AU34" s="33">
        <f t="shared" si="5"/>
        <v>5032.6742872857694</v>
      </c>
      <c r="AV34" s="33">
        <f t="shared" si="6"/>
        <v>3432.1188582145578</v>
      </c>
      <c r="AW34" s="33">
        <f t="shared" si="7"/>
        <v>2970.10285807029</v>
      </c>
    </row>
    <row r="35" spans="1:49">
      <c r="A35" s="21" t="s">
        <v>31</v>
      </c>
      <c r="B35" s="32">
        <v>9.8222772755307819</v>
      </c>
      <c r="C35" s="32">
        <v>10</v>
      </c>
      <c r="E35" s="6">
        <v>33</v>
      </c>
      <c r="F35" s="23">
        <v>6726.6981464376086</v>
      </c>
      <c r="G35" s="23">
        <v>3349.0943750604201</v>
      </c>
      <c r="H35" s="23">
        <v>2365.8578141877961</v>
      </c>
      <c r="I35" s="23">
        <v>1908.5155929413061</v>
      </c>
      <c r="J35" s="6">
        <v>33</v>
      </c>
      <c r="K35" s="23">
        <v>6726.6981464376086</v>
      </c>
      <c r="L35" s="23">
        <v>3349.0943750604201</v>
      </c>
      <c r="M35" s="23">
        <v>2365.8578141877961</v>
      </c>
      <c r="N35" s="23">
        <v>1908.5155929413061</v>
      </c>
      <c r="P35" s="25">
        <v>33</v>
      </c>
      <c r="Q35" s="26">
        <v>11604</v>
      </c>
      <c r="R35" s="26">
        <v>6241</v>
      </c>
      <c r="S35" s="26">
        <v>4308</v>
      </c>
      <c r="T35" s="26">
        <v>3002</v>
      </c>
      <c r="U35" s="25">
        <v>33</v>
      </c>
      <c r="V35" s="26">
        <v>11604</v>
      </c>
      <c r="W35" s="26">
        <v>6241</v>
      </c>
      <c r="X35" s="26">
        <v>4308</v>
      </c>
      <c r="Y35" s="26">
        <v>3002</v>
      </c>
      <c r="AA35" s="27"/>
      <c r="AB35" s="40">
        <v>33</v>
      </c>
      <c r="AC35" s="33">
        <v>9553.8308601261015</v>
      </c>
      <c r="AD35" s="33">
        <v>4504.6560014066063</v>
      </c>
      <c r="AE35" s="33">
        <v>3176.3600009918382</v>
      </c>
      <c r="AF35" s="33">
        <v>2846.3485723173612</v>
      </c>
      <c r="AG35" s="40">
        <v>33</v>
      </c>
      <c r="AH35" s="33">
        <f t="shared" si="8"/>
        <v>9553.8308601261015</v>
      </c>
      <c r="AI35" s="33">
        <f t="shared" si="1"/>
        <v>4504.6560014066063</v>
      </c>
      <c r="AJ35" s="33">
        <f t="shared" si="2"/>
        <v>3176.3600009918382</v>
      </c>
      <c r="AK35" s="33">
        <f t="shared" si="3"/>
        <v>2846.3485723173612</v>
      </c>
      <c r="AN35" s="40">
        <v>33</v>
      </c>
      <c r="AO35" s="33">
        <v>9694.0857173127515</v>
      </c>
      <c r="AP35" s="33">
        <v>5156.4285730386982</v>
      </c>
      <c r="AQ35" s="33">
        <v>3473.3702867988668</v>
      </c>
      <c r="AR35" s="33">
        <v>3077.3565723894949</v>
      </c>
      <c r="AS35" s="40">
        <v>33</v>
      </c>
      <c r="AT35" s="33">
        <f t="shared" si="4"/>
        <v>9694.0857173127515</v>
      </c>
      <c r="AU35" s="33">
        <f t="shared" si="5"/>
        <v>5156.4285730386982</v>
      </c>
      <c r="AV35" s="33">
        <f t="shared" si="6"/>
        <v>3473.3702867988668</v>
      </c>
      <c r="AW35" s="33">
        <f t="shared" si="7"/>
        <v>3077.3565723894949</v>
      </c>
    </row>
    <row r="36" spans="1:49">
      <c r="A36" s="21" t="s">
        <v>1</v>
      </c>
      <c r="B36" s="32">
        <v>11.748502025321352</v>
      </c>
      <c r="C36" s="32">
        <v>12</v>
      </c>
      <c r="E36" s="6">
        <v>34</v>
      </c>
      <c r="F36" s="23">
        <v>6841.6720523787862</v>
      </c>
      <c r="G36" s="23">
        <v>3396.0112278712786</v>
      </c>
      <c r="H36" s="23">
        <v>2384.6522331831584</v>
      </c>
      <c r="I36" s="23">
        <v>1974.5052878532463</v>
      </c>
      <c r="J36" s="6">
        <v>34</v>
      </c>
      <c r="K36" s="23">
        <v>6841.6720523787862</v>
      </c>
      <c r="L36" s="23">
        <v>3396.0112278712786</v>
      </c>
      <c r="M36" s="23">
        <v>2384.6522331831584</v>
      </c>
      <c r="N36" s="23">
        <v>1974.5052878532463</v>
      </c>
      <c r="P36" s="25">
        <v>34</v>
      </c>
      <c r="Q36" s="26">
        <v>11678</v>
      </c>
      <c r="R36" s="26">
        <v>6371</v>
      </c>
      <c r="S36" s="26">
        <v>4341</v>
      </c>
      <c r="T36" s="26">
        <v>3079</v>
      </c>
      <c r="U36" s="25">
        <v>34</v>
      </c>
      <c r="V36" s="26">
        <v>11678</v>
      </c>
      <c r="W36" s="26">
        <v>6371</v>
      </c>
      <c r="X36" s="26">
        <v>4341</v>
      </c>
      <c r="Y36" s="26">
        <v>3079</v>
      </c>
      <c r="AA36" s="27"/>
      <c r="AB36" s="40">
        <v>34</v>
      </c>
      <c r="AC36" s="33">
        <v>9710.5862887464773</v>
      </c>
      <c r="AD36" s="33">
        <v>4644.910858593259</v>
      </c>
      <c r="AE36" s="33">
        <v>3250.6125724435951</v>
      </c>
      <c r="AF36" s="33">
        <v>2912.3508580522566</v>
      </c>
      <c r="AG36" s="40">
        <v>34</v>
      </c>
      <c r="AH36" s="33">
        <f t="shared" si="8"/>
        <v>9710.5862887464773</v>
      </c>
      <c r="AI36" s="33">
        <f t="shared" si="1"/>
        <v>4644.910858593259</v>
      </c>
      <c r="AJ36" s="33">
        <f t="shared" si="2"/>
        <v>3250.6125724435951</v>
      </c>
      <c r="AK36" s="33">
        <f t="shared" si="3"/>
        <v>2912.3508580522566</v>
      </c>
      <c r="AN36" s="40">
        <v>34</v>
      </c>
      <c r="AO36" s="33">
        <v>9875.5920030837151</v>
      </c>
      <c r="AP36" s="33">
        <v>5255.4320016410411</v>
      </c>
      <c r="AQ36" s="33">
        <v>3506.3714296663147</v>
      </c>
      <c r="AR36" s="33">
        <v>3135.1085724075283</v>
      </c>
      <c r="AS36" s="40">
        <v>34</v>
      </c>
      <c r="AT36" s="33">
        <f t="shared" si="4"/>
        <v>9875.5920030837151</v>
      </c>
      <c r="AU36" s="33">
        <f t="shared" si="5"/>
        <v>5255.4320016410411</v>
      </c>
      <c r="AV36" s="33">
        <f t="shared" si="6"/>
        <v>3506.3714296663147</v>
      </c>
      <c r="AW36" s="33">
        <f t="shared" si="7"/>
        <v>3135.1085724075283</v>
      </c>
    </row>
    <row r="37" spans="1:49">
      <c r="A37" s="21" t="s">
        <v>32</v>
      </c>
      <c r="B37" s="30">
        <v>12</v>
      </c>
      <c r="C37" s="30">
        <v>12</v>
      </c>
      <c r="E37" s="6">
        <v>35</v>
      </c>
      <c r="F37" s="23">
        <v>6963.6155940739527</v>
      </c>
      <c r="G37" s="23">
        <v>3439.233188953277</v>
      </c>
      <c r="H37" s="23">
        <v>2403.5209751404391</v>
      </c>
      <c r="I37" s="23">
        <v>2043.8847183479616</v>
      </c>
      <c r="J37" s="6">
        <v>35</v>
      </c>
      <c r="K37" s="23">
        <v>6963.6155940739527</v>
      </c>
      <c r="L37" s="23">
        <v>3439.233188953277</v>
      </c>
      <c r="M37" s="23">
        <v>2403.5209751404391</v>
      </c>
      <c r="N37" s="23">
        <v>2043.8847183479616</v>
      </c>
      <c r="P37" s="25">
        <v>35</v>
      </c>
      <c r="Q37" s="26">
        <v>11826</v>
      </c>
      <c r="R37" s="26">
        <v>6479</v>
      </c>
      <c r="S37" s="26">
        <v>4407</v>
      </c>
      <c r="T37" s="26">
        <v>3133</v>
      </c>
      <c r="U37" s="25">
        <v>35</v>
      </c>
      <c r="V37" s="26">
        <v>11826</v>
      </c>
      <c r="W37" s="26">
        <v>6479</v>
      </c>
      <c r="X37" s="26">
        <v>4407</v>
      </c>
      <c r="Y37" s="26">
        <v>3133</v>
      </c>
      <c r="AA37" s="27"/>
      <c r="AB37" s="40">
        <v>35</v>
      </c>
      <c r="AC37" s="33">
        <v>9875.5920030837151</v>
      </c>
      <c r="AD37" s="33">
        <v>4785.1657157799127</v>
      </c>
      <c r="AE37" s="33">
        <v>3333.1154296122145</v>
      </c>
      <c r="AF37" s="33">
        <v>2978.353143787152</v>
      </c>
      <c r="AG37" s="40">
        <v>35</v>
      </c>
      <c r="AH37" s="33">
        <f t="shared" si="8"/>
        <v>9875.5920030837151</v>
      </c>
      <c r="AI37" s="33">
        <f t="shared" si="1"/>
        <v>4785.1657157799127</v>
      </c>
      <c r="AJ37" s="33">
        <f t="shared" si="2"/>
        <v>3333.1154296122145</v>
      </c>
      <c r="AK37" s="33">
        <f t="shared" si="3"/>
        <v>2978.353143787152</v>
      </c>
      <c r="AN37" s="40">
        <v>35</v>
      </c>
      <c r="AO37" s="33">
        <v>10007.596574553505</v>
      </c>
      <c r="AP37" s="33">
        <v>5337.9348588096609</v>
      </c>
      <c r="AQ37" s="33">
        <v>3555.8731439674862</v>
      </c>
      <c r="AR37" s="33">
        <v>3184.6102867087002</v>
      </c>
      <c r="AS37" s="40">
        <v>35</v>
      </c>
      <c r="AT37" s="33">
        <f t="shared" si="4"/>
        <v>10007.596574553505</v>
      </c>
      <c r="AU37" s="33">
        <f t="shared" si="5"/>
        <v>5337.9348588096609</v>
      </c>
      <c r="AV37" s="33">
        <f t="shared" si="6"/>
        <v>3555.8731439674862</v>
      </c>
      <c r="AW37" s="33">
        <f t="shared" si="7"/>
        <v>3184.6102867087002</v>
      </c>
    </row>
    <row r="38" spans="1:49">
      <c r="E38" s="6">
        <v>36</v>
      </c>
      <c r="F38" s="23">
        <v>7101.9306262059117</v>
      </c>
      <c r="G38" s="23">
        <v>3600.5252576663097</v>
      </c>
      <c r="H38" s="23">
        <v>2444.8319999999999</v>
      </c>
      <c r="I38" s="23">
        <v>2111.5836000000099</v>
      </c>
      <c r="J38" s="6">
        <v>36</v>
      </c>
      <c r="K38" s="23">
        <v>7101.9306262059117</v>
      </c>
      <c r="L38" s="23">
        <v>3600.5252576663097</v>
      </c>
      <c r="M38" s="23">
        <v>2444.8319999999999</v>
      </c>
      <c r="N38" s="23">
        <v>2111.5836000000099</v>
      </c>
      <c r="P38" s="25">
        <v>36</v>
      </c>
      <c r="Q38" s="26">
        <v>12027</v>
      </c>
      <c r="R38" s="26">
        <v>6565</v>
      </c>
      <c r="S38" s="26">
        <v>4427</v>
      </c>
      <c r="T38" s="26">
        <v>3221</v>
      </c>
      <c r="U38" s="25">
        <v>36</v>
      </c>
      <c r="V38" s="26">
        <v>12027</v>
      </c>
      <c r="W38" s="26">
        <v>6565</v>
      </c>
      <c r="X38" s="26">
        <v>4427</v>
      </c>
      <c r="Y38" s="26">
        <v>3221</v>
      </c>
      <c r="AA38" s="27"/>
      <c r="AB38" s="40">
        <v>36</v>
      </c>
      <c r="AC38" s="33">
        <v>10040.597717420955</v>
      </c>
      <c r="AD38" s="33">
        <v>4933.6708586834256</v>
      </c>
      <c r="AE38" s="33">
        <v>3415.6182867808338</v>
      </c>
      <c r="AF38" s="33">
        <v>3044.3554295220474</v>
      </c>
      <c r="AG38" s="40">
        <v>36</v>
      </c>
      <c r="AH38" s="33">
        <f t="shared" si="8"/>
        <v>10040.597717420955</v>
      </c>
      <c r="AI38" s="33">
        <f t="shared" si="1"/>
        <v>4933.6708586834256</v>
      </c>
      <c r="AJ38" s="33">
        <f t="shared" si="2"/>
        <v>3415.6182867808338</v>
      </c>
      <c r="AK38" s="33">
        <f t="shared" si="3"/>
        <v>3044.3554295220474</v>
      </c>
      <c r="AN38" s="40">
        <v>36</v>
      </c>
      <c r="AO38" s="33">
        <v>10139.601146023297</v>
      </c>
      <c r="AP38" s="33">
        <v>5445.1885731288658</v>
      </c>
      <c r="AQ38" s="33">
        <v>3580.6240011180721</v>
      </c>
      <c r="AR38" s="33">
        <v>3217.6114295761477</v>
      </c>
      <c r="AS38" s="40">
        <v>36</v>
      </c>
      <c r="AT38" s="33">
        <f t="shared" si="4"/>
        <v>10139.601146023297</v>
      </c>
      <c r="AU38" s="33">
        <f t="shared" si="5"/>
        <v>5445.1885731288658</v>
      </c>
      <c r="AV38" s="33">
        <f t="shared" si="6"/>
        <v>3580.6240011180721</v>
      </c>
      <c r="AW38" s="33">
        <f t="shared" si="7"/>
        <v>3217.6114295761477</v>
      </c>
    </row>
    <row r="39" spans="1:49">
      <c r="E39" s="6">
        <v>37</v>
      </c>
      <c r="F39" s="23">
        <v>7251.0503589268983</v>
      </c>
      <c r="G39" s="23">
        <v>3668.5784274218686</v>
      </c>
      <c r="H39" s="23">
        <v>2466.7632000000003</v>
      </c>
      <c r="I39" s="23">
        <v>2179.9584000000091</v>
      </c>
      <c r="J39" s="6">
        <v>37</v>
      </c>
      <c r="K39" s="23">
        <v>7251.0503589268983</v>
      </c>
      <c r="L39" s="23">
        <v>3668.5784274218686</v>
      </c>
      <c r="M39" s="23">
        <v>2466.7632000000003</v>
      </c>
      <c r="N39" s="23">
        <v>2179.9584000000091</v>
      </c>
      <c r="P39" s="25">
        <v>37</v>
      </c>
      <c r="Q39" s="26">
        <v>12354</v>
      </c>
      <c r="R39" s="26">
        <v>6652</v>
      </c>
      <c r="S39" s="26">
        <v>4447</v>
      </c>
      <c r="T39" s="26">
        <v>3243</v>
      </c>
      <c r="U39" s="25">
        <v>37</v>
      </c>
      <c r="V39" s="26">
        <v>12354</v>
      </c>
      <c r="W39" s="26">
        <v>6652</v>
      </c>
      <c r="X39" s="26">
        <v>4447</v>
      </c>
      <c r="Y39" s="26">
        <v>3243</v>
      </c>
      <c r="AA39" s="27"/>
      <c r="AB39" s="40">
        <v>37</v>
      </c>
      <c r="AC39" s="33">
        <v>10213.853717475053</v>
      </c>
      <c r="AD39" s="33">
        <v>5098.6765730206653</v>
      </c>
      <c r="AE39" s="33">
        <v>3498.1211439494532</v>
      </c>
      <c r="AF39" s="33">
        <v>3118.6080009738048</v>
      </c>
      <c r="AG39" s="40">
        <v>37</v>
      </c>
      <c r="AH39" s="33">
        <f t="shared" si="8"/>
        <v>10213.853717475053</v>
      </c>
      <c r="AI39" s="33">
        <f t="shared" si="1"/>
        <v>5098.6765730206653</v>
      </c>
      <c r="AJ39" s="33">
        <f t="shared" si="2"/>
        <v>3498.1211439494532</v>
      </c>
      <c r="AK39" s="33">
        <f t="shared" si="3"/>
        <v>3118.6080009738048</v>
      </c>
      <c r="AN39" s="40">
        <v>37</v>
      </c>
      <c r="AO39" s="33">
        <v>10403.610288962876</v>
      </c>
      <c r="AP39" s="33">
        <v>5560.6925731649317</v>
      </c>
      <c r="AQ39" s="33">
        <v>3605.374858268658</v>
      </c>
      <c r="AR39" s="33">
        <v>3250.6125724435951</v>
      </c>
      <c r="AS39" s="40">
        <v>37</v>
      </c>
      <c r="AT39" s="33">
        <f t="shared" si="4"/>
        <v>10403.610288962876</v>
      </c>
      <c r="AU39" s="33">
        <f t="shared" si="5"/>
        <v>5560.6925731649317</v>
      </c>
      <c r="AV39" s="33">
        <f t="shared" si="6"/>
        <v>3605.374858268658</v>
      </c>
      <c r="AW39" s="33">
        <f t="shared" si="7"/>
        <v>3250.6125724435951</v>
      </c>
    </row>
    <row r="40" spans="1:49">
      <c r="E40" s="6">
        <v>38</v>
      </c>
      <c r="F40" s="23">
        <v>7432.340321196175</v>
      </c>
      <c r="G40" s="23">
        <v>3746.2479665090705</v>
      </c>
      <c r="H40" s="23">
        <v>2485.1592000000001</v>
      </c>
      <c r="I40" s="23">
        <v>2255.1816000000103</v>
      </c>
      <c r="J40" s="6">
        <v>38</v>
      </c>
      <c r="K40" s="23">
        <v>7432.340321196175</v>
      </c>
      <c r="L40" s="23">
        <v>3746.2479665090705</v>
      </c>
      <c r="M40" s="23">
        <v>2485.1592000000001</v>
      </c>
      <c r="N40" s="23">
        <v>2255.1816000000103</v>
      </c>
      <c r="P40" s="25">
        <v>38</v>
      </c>
      <c r="Q40" s="26">
        <v>12650</v>
      </c>
      <c r="R40" s="26">
        <v>6792</v>
      </c>
      <c r="S40" s="26">
        <v>4467</v>
      </c>
      <c r="T40" s="26">
        <v>3309</v>
      </c>
      <c r="U40" s="25">
        <v>38</v>
      </c>
      <c r="V40" s="26">
        <v>12650</v>
      </c>
      <c r="W40" s="26">
        <v>6792</v>
      </c>
      <c r="X40" s="26">
        <v>4467</v>
      </c>
      <c r="Y40" s="26">
        <v>3309</v>
      </c>
      <c r="AA40" s="27"/>
      <c r="AB40" s="40">
        <v>38</v>
      </c>
      <c r="AC40" s="33">
        <v>10453.112003264048</v>
      </c>
      <c r="AD40" s="33">
        <v>5271.9325730747651</v>
      </c>
      <c r="AE40" s="33">
        <v>3588.8742868349336</v>
      </c>
      <c r="AF40" s="33">
        <v>3192.8605724255622</v>
      </c>
      <c r="AG40" s="40">
        <v>38</v>
      </c>
      <c r="AH40" s="33">
        <f t="shared" si="8"/>
        <v>10453.112003264048</v>
      </c>
      <c r="AI40" s="33">
        <f t="shared" si="1"/>
        <v>5271.9325730747651</v>
      </c>
      <c r="AJ40" s="33">
        <f t="shared" si="2"/>
        <v>3588.8742868349336</v>
      </c>
      <c r="AK40" s="33">
        <f t="shared" si="3"/>
        <v>3192.8605724255622</v>
      </c>
      <c r="AN40" s="40">
        <v>38</v>
      </c>
      <c r="AO40" s="33">
        <v>10675.869717619322</v>
      </c>
      <c r="AP40" s="33">
        <v>5643.1954303335515</v>
      </c>
      <c r="AQ40" s="33">
        <v>3638.3760011361051</v>
      </c>
      <c r="AR40" s="33">
        <v>3283.6137153110431</v>
      </c>
      <c r="AS40" s="40">
        <v>38</v>
      </c>
      <c r="AT40" s="33">
        <f t="shared" si="4"/>
        <v>10675.869717619322</v>
      </c>
      <c r="AU40" s="33">
        <f t="shared" si="5"/>
        <v>5643.1954303335515</v>
      </c>
      <c r="AV40" s="33">
        <f t="shared" si="6"/>
        <v>3638.3760011361051</v>
      </c>
      <c r="AW40" s="33">
        <f t="shared" si="7"/>
        <v>3283.6137153110431</v>
      </c>
    </row>
    <row r="41" spans="1:49">
      <c r="E41" s="6">
        <v>39</v>
      </c>
      <c r="F41" s="23">
        <v>7641.4568004080666</v>
      </c>
      <c r="G41" s="23">
        <v>3828.8039802121011</v>
      </c>
      <c r="H41" s="23">
        <v>2505.895199999999</v>
      </c>
      <c r="I41" s="23">
        <v>2334.3204000000114</v>
      </c>
      <c r="J41" s="6">
        <v>39</v>
      </c>
      <c r="K41" s="23">
        <v>7641.4568004080666</v>
      </c>
      <c r="L41" s="23">
        <v>3828.8039802121011</v>
      </c>
      <c r="M41" s="23">
        <v>2505.895199999999</v>
      </c>
      <c r="N41" s="23">
        <v>2334.3204000000114</v>
      </c>
      <c r="P41" s="25">
        <v>39</v>
      </c>
      <c r="Q41" s="26">
        <v>12882</v>
      </c>
      <c r="R41" s="26">
        <v>6943</v>
      </c>
      <c r="S41" s="26">
        <v>4487</v>
      </c>
      <c r="T41" s="26">
        <v>3353</v>
      </c>
      <c r="U41" s="25">
        <v>39</v>
      </c>
      <c r="V41" s="26">
        <v>12882</v>
      </c>
      <c r="W41" s="26">
        <v>6943</v>
      </c>
      <c r="X41" s="26">
        <v>4487</v>
      </c>
      <c r="Y41" s="26">
        <v>3353</v>
      </c>
      <c r="AA41" s="27"/>
      <c r="AB41" s="40">
        <v>39</v>
      </c>
      <c r="AC41" s="33">
        <v>10692.370289053044</v>
      </c>
      <c r="AD41" s="33">
        <v>5445.1885731288658</v>
      </c>
      <c r="AE41" s="33">
        <v>3679.627429720415</v>
      </c>
      <c r="AF41" s="33">
        <v>3275.3634295941811</v>
      </c>
      <c r="AG41" s="40">
        <v>39</v>
      </c>
      <c r="AH41" s="33">
        <f t="shared" si="8"/>
        <v>10692.370289053044</v>
      </c>
      <c r="AI41" s="33">
        <f t="shared" si="1"/>
        <v>5445.1885731288658</v>
      </c>
      <c r="AJ41" s="33">
        <f t="shared" si="2"/>
        <v>3679.627429720415</v>
      </c>
      <c r="AK41" s="33">
        <f t="shared" si="3"/>
        <v>3275.3634295941811</v>
      </c>
      <c r="AN41" s="40">
        <v>39</v>
      </c>
      <c r="AO41" s="33">
        <v>10939.878860558902</v>
      </c>
      <c r="AP41" s="33">
        <v>5791.7005732370662</v>
      </c>
      <c r="AQ41" s="33">
        <v>3696.1280011541385</v>
      </c>
      <c r="AR41" s="33">
        <v>3333.1154296122145</v>
      </c>
      <c r="AS41" s="40">
        <v>39</v>
      </c>
      <c r="AT41" s="33">
        <f t="shared" si="4"/>
        <v>10939.878860558902</v>
      </c>
      <c r="AU41" s="33">
        <f t="shared" si="5"/>
        <v>5791.7005732370662</v>
      </c>
      <c r="AV41" s="33">
        <f t="shared" si="6"/>
        <v>3696.1280011541385</v>
      </c>
      <c r="AW41" s="33">
        <f t="shared" si="7"/>
        <v>3333.1154296122145</v>
      </c>
    </row>
    <row r="42" spans="1:49">
      <c r="E42" s="6">
        <v>40</v>
      </c>
      <c r="F42" s="23">
        <v>7856.3732559026193</v>
      </c>
      <c r="G42" s="23">
        <v>3921.2913625401293</v>
      </c>
      <c r="H42" s="23">
        <v>2525.6448</v>
      </c>
      <c r="I42" s="23">
        <v>2412.4020000000114</v>
      </c>
      <c r="J42" s="6">
        <v>40</v>
      </c>
      <c r="K42" s="23">
        <v>7856.3732559026193</v>
      </c>
      <c r="L42" s="23">
        <v>3921.2913625401293</v>
      </c>
      <c r="M42" s="23">
        <v>2525.6448</v>
      </c>
      <c r="N42" s="23">
        <v>2412.4020000000114</v>
      </c>
      <c r="P42" s="25">
        <v>40</v>
      </c>
      <c r="Q42" s="26">
        <v>13083</v>
      </c>
      <c r="R42" s="26">
        <v>7246</v>
      </c>
      <c r="S42" s="26">
        <v>4540</v>
      </c>
      <c r="T42" s="26">
        <v>3418</v>
      </c>
      <c r="U42" s="25">
        <v>40</v>
      </c>
      <c r="V42" s="26">
        <v>13083</v>
      </c>
      <c r="W42" s="26">
        <v>7246</v>
      </c>
      <c r="X42" s="26">
        <v>4540</v>
      </c>
      <c r="Y42" s="26">
        <v>3418</v>
      </c>
      <c r="AA42" s="27"/>
      <c r="AB42" s="40">
        <v>40</v>
      </c>
      <c r="AC42" s="33">
        <v>10997.630860576937</v>
      </c>
      <c r="AD42" s="33">
        <v>5634.9451446166895</v>
      </c>
      <c r="AE42" s="33">
        <v>3778.6308583227583</v>
      </c>
      <c r="AF42" s="33">
        <v>3374.3668581965239</v>
      </c>
      <c r="AG42" s="40">
        <v>40</v>
      </c>
      <c r="AH42" s="33">
        <f t="shared" si="8"/>
        <v>10997.630860576937</v>
      </c>
      <c r="AI42" s="33">
        <f t="shared" si="1"/>
        <v>5634.9451446166895</v>
      </c>
      <c r="AJ42" s="33">
        <f t="shared" si="2"/>
        <v>3778.6308583227583</v>
      </c>
      <c r="AK42" s="33">
        <f t="shared" si="3"/>
        <v>3374.3668581965239</v>
      </c>
      <c r="AN42" s="40">
        <v>40</v>
      </c>
      <c r="AO42" s="33">
        <v>11203.888003498481</v>
      </c>
      <c r="AP42" s="33">
        <v>6022.708573309199</v>
      </c>
      <c r="AQ42" s="33">
        <v>3786.8811440396198</v>
      </c>
      <c r="AR42" s="33">
        <v>3399.1177153471094</v>
      </c>
      <c r="AS42" s="40">
        <v>40</v>
      </c>
      <c r="AT42" s="33">
        <f t="shared" si="4"/>
        <v>11203.888003498481</v>
      </c>
      <c r="AU42" s="33">
        <f t="shared" si="5"/>
        <v>6022.708573309199</v>
      </c>
      <c r="AV42" s="33">
        <f t="shared" si="6"/>
        <v>3786.8811440396198</v>
      </c>
      <c r="AW42" s="33">
        <f t="shared" si="7"/>
        <v>3399.1177153471094</v>
      </c>
    </row>
    <row r="43" spans="1:49">
      <c r="E43" s="6">
        <v>41</v>
      </c>
      <c r="F43" s="23">
        <v>8069.2323626237812</v>
      </c>
      <c r="G43" s="23">
        <v>4011.1991295703015</v>
      </c>
      <c r="H43" s="23">
        <v>2648.5968000000003</v>
      </c>
      <c r="I43" s="23">
        <v>2490.463200000012</v>
      </c>
      <c r="J43" s="6">
        <v>41</v>
      </c>
      <c r="K43" s="23">
        <v>8069.2323626237812</v>
      </c>
      <c r="L43" s="23">
        <v>4011.1991295703015</v>
      </c>
      <c r="M43" s="23">
        <v>2648.5968000000003</v>
      </c>
      <c r="N43" s="23">
        <v>2490.463200000012</v>
      </c>
      <c r="P43" s="25">
        <v>41</v>
      </c>
      <c r="Q43" s="26">
        <v>13262</v>
      </c>
      <c r="R43" s="26">
        <v>7516</v>
      </c>
      <c r="S43" s="26">
        <v>4911</v>
      </c>
      <c r="T43" s="26">
        <v>3594</v>
      </c>
      <c r="U43" s="25">
        <v>41</v>
      </c>
      <c r="V43" s="26">
        <v>13262</v>
      </c>
      <c r="W43" s="26">
        <v>7516</v>
      </c>
      <c r="X43" s="26">
        <v>4911</v>
      </c>
      <c r="Y43" s="26">
        <v>3594</v>
      </c>
      <c r="AA43" s="27"/>
      <c r="AB43" s="40">
        <v>41</v>
      </c>
      <c r="AC43" s="33">
        <v>11302.891432100827</v>
      </c>
      <c r="AD43" s="33">
        <v>5816.4514303876513</v>
      </c>
      <c r="AE43" s="33">
        <v>3877.6342869251007</v>
      </c>
      <c r="AF43" s="33">
        <v>3473.3702867988668</v>
      </c>
      <c r="AG43" s="40">
        <v>41</v>
      </c>
      <c r="AH43" s="33">
        <f t="shared" si="8"/>
        <v>11302.891432100827</v>
      </c>
      <c r="AI43" s="33">
        <f t="shared" si="1"/>
        <v>5816.4514303876513</v>
      </c>
      <c r="AJ43" s="33">
        <f t="shared" si="2"/>
        <v>3877.6342869251007</v>
      </c>
      <c r="AK43" s="33">
        <f t="shared" si="3"/>
        <v>3473.3702867988668</v>
      </c>
      <c r="AN43" s="40">
        <v>41</v>
      </c>
      <c r="AO43" s="33">
        <v>11385.394289269445</v>
      </c>
      <c r="AP43" s="33">
        <v>6352.7200019836764</v>
      </c>
      <c r="AQ43" s="33">
        <v>4199.3954298827157</v>
      </c>
      <c r="AR43" s="33">
        <v>3745.6297154553104</v>
      </c>
      <c r="AS43" s="40">
        <v>41</v>
      </c>
      <c r="AT43" s="33">
        <f t="shared" si="4"/>
        <v>11385.394289269445</v>
      </c>
      <c r="AU43" s="33">
        <f t="shared" si="5"/>
        <v>6352.7200019836764</v>
      </c>
      <c r="AV43" s="33">
        <f t="shared" si="6"/>
        <v>4199.3954298827157</v>
      </c>
      <c r="AW43" s="33">
        <f t="shared" si="7"/>
        <v>3745.6297154553104</v>
      </c>
    </row>
    <row r="44" spans="1:49">
      <c r="E44" s="6">
        <v>42</v>
      </c>
      <c r="F44" s="23">
        <v>8246.4447813947572</v>
      </c>
      <c r="G44" s="23">
        <v>4195.986382038619</v>
      </c>
      <c r="H44" s="23">
        <v>2882.8224000000005</v>
      </c>
      <c r="I44" s="23">
        <v>2574.1200000000117</v>
      </c>
      <c r="J44" s="6">
        <v>42</v>
      </c>
      <c r="K44" s="23">
        <v>8246.4447813947572</v>
      </c>
      <c r="L44" s="23">
        <v>4195.986382038619</v>
      </c>
      <c r="M44" s="23">
        <v>2882.8224000000005</v>
      </c>
      <c r="N44" s="23">
        <v>2574.1200000000117</v>
      </c>
      <c r="P44" s="25">
        <v>42</v>
      </c>
      <c r="Q44" s="26">
        <v>13336</v>
      </c>
      <c r="R44" s="26">
        <v>7883</v>
      </c>
      <c r="S44" s="26">
        <v>5272</v>
      </c>
      <c r="T44" s="26">
        <v>3725</v>
      </c>
      <c r="U44" s="25">
        <v>42</v>
      </c>
      <c r="V44" s="26">
        <v>13336</v>
      </c>
      <c r="W44" s="26">
        <v>7883</v>
      </c>
      <c r="X44" s="26">
        <v>5272</v>
      </c>
      <c r="Y44" s="26">
        <v>3725</v>
      </c>
      <c r="AA44" s="27"/>
      <c r="AB44" s="40">
        <v>42</v>
      </c>
      <c r="AC44" s="33">
        <v>11599.901717907855</v>
      </c>
      <c r="AD44" s="33">
        <v>6030.958859026061</v>
      </c>
      <c r="AE44" s="33">
        <v>4059.1405726960634</v>
      </c>
      <c r="AF44" s="33">
        <v>3564.1234296843481</v>
      </c>
      <c r="AG44" s="40">
        <v>42</v>
      </c>
      <c r="AH44" s="33">
        <f t="shared" si="8"/>
        <v>11599.901717907855</v>
      </c>
      <c r="AI44" s="33">
        <f t="shared" si="1"/>
        <v>6030.958859026061</v>
      </c>
      <c r="AJ44" s="33">
        <f t="shared" si="2"/>
        <v>4059.1405726960634</v>
      </c>
      <c r="AK44" s="33">
        <f t="shared" si="3"/>
        <v>3564.1234296843481</v>
      </c>
      <c r="AN44" s="40">
        <v>42</v>
      </c>
      <c r="AO44" s="33">
        <v>11649.403432209027</v>
      </c>
      <c r="AP44" s="33">
        <v>6723.9828592424619</v>
      </c>
      <c r="AQ44" s="33">
        <v>4471.6548585391592</v>
      </c>
      <c r="AR44" s="33">
        <v>3927.1360012262726</v>
      </c>
      <c r="AS44" s="40">
        <v>42</v>
      </c>
      <c r="AT44" s="33">
        <f t="shared" si="4"/>
        <v>11649.403432209027</v>
      </c>
      <c r="AU44" s="33">
        <f t="shared" si="5"/>
        <v>6723.9828592424619</v>
      </c>
      <c r="AV44" s="33">
        <f t="shared" si="6"/>
        <v>4471.6548585391592</v>
      </c>
      <c r="AW44" s="33">
        <f t="shared" si="7"/>
        <v>3927.1360012262726</v>
      </c>
    </row>
    <row r="45" spans="1:49">
      <c r="E45" s="6">
        <v>43</v>
      </c>
      <c r="F45" s="23">
        <v>8431.4481046489291</v>
      </c>
      <c r="G45" s="23">
        <v>4390.93650986794</v>
      </c>
      <c r="H45" s="23">
        <v>3093.3939541648674</v>
      </c>
      <c r="I45" s="23">
        <v>2666.5392000000129</v>
      </c>
      <c r="J45" s="6">
        <v>43</v>
      </c>
      <c r="K45" s="23">
        <v>8431.4481046489291</v>
      </c>
      <c r="L45" s="23">
        <v>4390.93650986794</v>
      </c>
      <c r="M45" s="23">
        <v>3093.3939541648674</v>
      </c>
      <c r="N45" s="23">
        <v>2666.5392000000129</v>
      </c>
      <c r="P45" s="25">
        <v>43</v>
      </c>
      <c r="Q45" s="26">
        <v>13495</v>
      </c>
      <c r="R45" s="26">
        <v>8164</v>
      </c>
      <c r="S45" s="26">
        <v>5739</v>
      </c>
      <c r="T45" s="26">
        <v>3835</v>
      </c>
      <c r="U45" s="25">
        <v>43</v>
      </c>
      <c r="V45" s="26">
        <v>13495</v>
      </c>
      <c r="W45" s="26">
        <v>8164</v>
      </c>
      <c r="X45" s="26">
        <v>5739</v>
      </c>
      <c r="Y45" s="26">
        <v>3835</v>
      </c>
      <c r="AA45" s="27"/>
      <c r="AB45" s="40">
        <v>43</v>
      </c>
      <c r="AC45" s="33">
        <v>11847.410289413712</v>
      </c>
      <c r="AD45" s="33">
        <v>6270.2171448150566</v>
      </c>
      <c r="AE45" s="33">
        <v>4339.6502870693685</v>
      </c>
      <c r="AF45" s="33">
        <v>3646.6262868529675</v>
      </c>
      <c r="AG45" s="40">
        <v>43</v>
      </c>
      <c r="AH45" s="33">
        <f t="shared" si="8"/>
        <v>11847.410289413712</v>
      </c>
      <c r="AI45" s="33">
        <f t="shared" si="1"/>
        <v>6270.2171448150566</v>
      </c>
      <c r="AJ45" s="33">
        <f t="shared" si="2"/>
        <v>4339.6502870693685</v>
      </c>
      <c r="AK45" s="33">
        <f t="shared" si="3"/>
        <v>3646.6262868529675</v>
      </c>
      <c r="AN45" s="40">
        <v>43</v>
      </c>
      <c r="AO45" s="33">
        <v>11921.66286086547</v>
      </c>
      <c r="AP45" s="33">
        <v>6971.4914307483205</v>
      </c>
      <c r="AQ45" s="33">
        <v>4867.6685729485307</v>
      </c>
      <c r="AR45" s="33">
        <v>4273.6480013344726</v>
      </c>
      <c r="AS45" s="40">
        <v>43</v>
      </c>
      <c r="AT45" s="33">
        <f t="shared" si="4"/>
        <v>11921.66286086547</v>
      </c>
      <c r="AU45" s="33">
        <f t="shared" si="5"/>
        <v>6971.4914307483205</v>
      </c>
      <c r="AV45" s="33">
        <f t="shared" si="6"/>
        <v>4867.6685729485307</v>
      </c>
      <c r="AW45" s="33">
        <f t="shared" si="7"/>
        <v>4273.6480013344726</v>
      </c>
    </row>
    <row r="46" spans="1:49">
      <c r="E46" s="6">
        <v>44</v>
      </c>
      <c r="F46" s="23">
        <v>8626.1050516194045</v>
      </c>
      <c r="G46" s="23">
        <v>4585.7068690331189</v>
      </c>
      <c r="H46" s="23">
        <v>3297.8980841413736</v>
      </c>
      <c r="I46" s="23">
        <v>2767.2360000000131</v>
      </c>
      <c r="J46" s="6">
        <v>44</v>
      </c>
      <c r="K46" s="23">
        <v>8626.1050516194045</v>
      </c>
      <c r="L46" s="23">
        <v>4585.7068690331189</v>
      </c>
      <c r="M46" s="23">
        <v>3297.8980841413736</v>
      </c>
      <c r="N46" s="23">
        <v>2767.2360000000131</v>
      </c>
      <c r="P46" s="25">
        <v>44</v>
      </c>
      <c r="Q46" s="26">
        <v>13664</v>
      </c>
      <c r="R46" s="26">
        <v>8466</v>
      </c>
      <c r="S46" s="26">
        <v>5951</v>
      </c>
      <c r="T46" s="26">
        <v>3934</v>
      </c>
      <c r="U46" s="25">
        <v>44</v>
      </c>
      <c r="V46" s="26">
        <v>13664</v>
      </c>
      <c r="W46" s="26">
        <v>8466</v>
      </c>
      <c r="X46" s="26">
        <v>5951</v>
      </c>
      <c r="Y46" s="26">
        <v>3934</v>
      </c>
      <c r="AA46" s="27"/>
      <c r="AB46" s="40">
        <v>44</v>
      </c>
      <c r="AC46" s="33">
        <v>12086.668575202708</v>
      </c>
      <c r="AD46" s="33">
        <v>6492.9748591703292</v>
      </c>
      <c r="AE46" s="33">
        <v>4620.1600014426731</v>
      </c>
      <c r="AF46" s="33">
        <v>3770.3805726058958</v>
      </c>
      <c r="AG46" s="40">
        <v>44</v>
      </c>
      <c r="AH46" s="33">
        <f t="shared" si="8"/>
        <v>12086.668575202708</v>
      </c>
      <c r="AI46" s="33">
        <f t="shared" si="1"/>
        <v>6492.9748591703292</v>
      </c>
      <c r="AJ46" s="33">
        <f t="shared" si="2"/>
        <v>4620.1600014426731</v>
      </c>
      <c r="AK46" s="33">
        <f t="shared" si="3"/>
        <v>3770.3805726058958</v>
      </c>
      <c r="AN46" s="40">
        <v>44</v>
      </c>
      <c r="AO46" s="33">
        <v>12004.16571803409</v>
      </c>
      <c r="AP46" s="33">
        <v>7152.9977165192813</v>
      </c>
      <c r="AQ46" s="33">
        <v>5040.9245730026314</v>
      </c>
      <c r="AR46" s="33">
        <v>4537.6571442740551</v>
      </c>
      <c r="AS46" s="40">
        <v>44</v>
      </c>
      <c r="AT46" s="33">
        <f t="shared" si="4"/>
        <v>12004.16571803409</v>
      </c>
      <c r="AU46" s="33">
        <f t="shared" si="5"/>
        <v>7152.9977165192813</v>
      </c>
      <c r="AV46" s="33">
        <f t="shared" si="6"/>
        <v>5040.9245730026314</v>
      </c>
      <c r="AW46" s="33">
        <f t="shared" si="7"/>
        <v>4537.6571442740551</v>
      </c>
    </row>
    <row r="47" spans="1:49">
      <c r="E47" s="6">
        <v>45</v>
      </c>
      <c r="F47" s="23">
        <v>8832.9399682623898</v>
      </c>
      <c r="G47" s="23">
        <v>4785.5377160939088</v>
      </c>
      <c r="H47" s="23">
        <v>3512.809732798411</v>
      </c>
      <c r="I47" s="23">
        <v>2875.7328000000125</v>
      </c>
      <c r="J47" s="6">
        <v>45</v>
      </c>
      <c r="K47" s="23">
        <v>8832.9399682623898</v>
      </c>
      <c r="L47" s="23">
        <v>4785.5377160939088</v>
      </c>
      <c r="M47" s="23">
        <v>3512.809732798411</v>
      </c>
      <c r="N47" s="23">
        <v>2875.7328000000125</v>
      </c>
      <c r="P47" s="25">
        <v>45</v>
      </c>
      <c r="Q47" s="26">
        <v>13738</v>
      </c>
      <c r="R47" s="26">
        <v>8682</v>
      </c>
      <c r="S47" s="26">
        <v>6185</v>
      </c>
      <c r="T47" s="26">
        <v>4043</v>
      </c>
      <c r="U47" s="25">
        <v>45</v>
      </c>
      <c r="V47" s="26">
        <v>13738</v>
      </c>
      <c r="W47" s="26">
        <v>8682</v>
      </c>
      <c r="X47" s="26">
        <v>6185</v>
      </c>
      <c r="Y47" s="26">
        <v>4043</v>
      </c>
      <c r="AA47" s="27"/>
      <c r="AB47" s="40">
        <v>45</v>
      </c>
      <c r="AC47" s="33">
        <v>12375.428575292874</v>
      </c>
      <c r="AD47" s="33">
        <v>6765.2342878267718</v>
      </c>
      <c r="AE47" s="33">
        <v>4867.6685729485298</v>
      </c>
      <c r="AF47" s="33">
        <v>3918.8857155094106</v>
      </c>
      <c r="AG47" s="40">
        <v>45</v>
      </c>
      <c r="AH47" s="33">
        <f t="shared" si="8"/>
        <v>12375.428575292874</v>
      </c>
      <c r="AI47" s="33">
        <f t="shared" si="1"/>
        <v>6765.2342878267718</v>
      </c>
      <c r="AJ47" s="33">
        <f t="shared" si="2"/>
        <v>4867.6685729485298</v>
      </c>
      <c r="AK47" s="33">
        <f t="shared" si="3"/>
        <v>3918.8857155094106</v>
      </c>
      <c r="AN47" s="40">
        <v>45</v>
      </c>
      <c r="AO47" s="33">
        <v>12094.91886091957</v>
      </c>
      <c r="AP47" s="33">
        <v>7507.7600023443447</v>
      </c>
      <c r="AQ47" s="33">
        <v>5247.1817159241782</v>
      </c>
      <c r="AR47" s="33">
        <v>4710.9131443281549</v>
      </c>
      <c r="AS47" s="40">
        <v>45</v>
      </c>
      <c r="AT47" s="33">
        <f t="shared" si="4"/>
        <v>12094.91886091957</v>
      </c>
      <c r="AU47" s="33">
        <f t="shared" si="5"/>
        <v>7507.7600023443447</v>
      </c>
      <c r="AV47" s="33">
        <f t="shared" si="6"/>
        <v>5247.1817159241782</v>
      </c>
      <c r="AW47" s="33">
        <f t="shared" si="7"/>
        <v>4710.9131443281549</v>
      </c>
    </row>
    <row r="48" spans="1:49">
      <c r="E48" s="6">
        <v>46</v>
      </c>
      <c r="F48" s="23">
        <v>9037.5904141379324</v>
      </c>
      <c r="G48" s="23">
        <v>4969.5086748262802</v>
      </c>
      <c r="H48" s="23">
        <v>3758.540519892043</v>
      </c>
      <c r="I48" s="23">
        <v>2995.5660000000139</v>
      </c>
      <c r="J48" s="6">
        <v>46</v>
      </c>
      <c r="K48" s="23">
        <v>9037.5904141379324</v>
      </c>
      <c r="L48" s="23">
        <v>4969.5086748262802</v>
      </c>
      <c r="M48" s="23">
        <v>3758.540519892043</v>
      </c>
      <c r="N48" s="23">
        <v>2995.5660000000139</v>
      </c>
      <c r="P48" s="25">
        <v>46</v>
      </c>
      <c r="Q48" s="26">
        <v>14361</v>
      </c>
      <c r="R48" s="26">
        <v>9147</v>
      </c>
      <c r="S48" s="26">
        <v>6641</v>
      </c>
      <c r="T48" s="26">
        <v>4229</v>
      </c>
      <c r="U48" s="25">
        <v>46</v>
      </c>
      <c r="V48" s="26">
        <v>14361</v>
      </c>
      <c r="W48" s="26">
        <v>9147</v>
      </c>
      <c r="X48" s="26">
        <v>6641</v>
      </c>
      <c r="Y48" s="26">
        <v>4229</v>
      </c>
      <c r="AA48" s="27"/>
      <c r="AB48" s="40">
        <v>46</v>
      </c>
      <c r="AC48" s="33">
        <v>12655.938289666181</v>
      </c>
      <c r="AD48" s="33">
        <v>7078.7451450675253</v>
      </c>
      <c r="AE48" s="33">
        <v>5197.68000162301</v>
      </c>
      <c r="AF48" s="33">
        <v>4067.3908584129254</v>
      </c>
      <c r="AG48" s="40">
        <v>46</v>
      </c>
      <c r="AH48" s="33">
        <f t="shared" si="8"/>
        <v>12655.938289666181</v>
      </c>
      <c r="AI48" s="33">
        <f t="shared" si="1"/>
        <v>7078.7451450675253</v>
      </c>
      <c r="AJ48" s="33">
        <f t="shared" si="2"/>
        <v>5197.68000162301</v>
      </c>
      <c r="AK48" s="33">
        <f t="shared" si="3"/>
        <v>4067.3908584129254</v>
      </c>
      <c r="AN48" s="40">
        <v>46</v>
      </c>
      <c r="AO48" s="33">
        <v>12622.937146798733</v>
      </c>
      <c r="AP48" s="33">
        <v>7854.2720024525452</v>
      </c>
      <c r="AQ48" s="33">
        <v>5692.6971446347225</v>
      </c>
      <c r="AR48" s="33">
        <v>5065.6754301532164</v>
      </c>
      <c r="AS48" s="40">
        <v>46</v>
      </c>
      <c r="AT48" s="33">
        <f t="shared" si="4"/>
        <v>12622.937146798733</v>
      </c>
      <c r="AU48" s="33">
        <f t="shared" si="5"/>
        <v>7854.2720024525452</v>
      </c>
      <c r="AV48" s="33">
        <f t="shared" si="6"/>
        <v>5692.6971446347225</v>
      </c>
      <c r="AW48" s="33">
        <f t="shared" si="7"/>
        <v>5065.6754301532164</v>
      </c>
    </row>
    <row r="49" spans="4:49">
      <c r="E49" s="6">
        <v>47</v>
      </c>
      <c r="F49" s="23">
        <v>9246.8541457181236</v>
      </c>
      <c r="G49" s="23">
        <v>5167.1506188946287</v>
      </c>
      <c r="H49" s="23">
        <v>3964.8633736243455</v>
      </c>
      <c r="I49" s="23">
        <v>3115.9296000000145</v>
      </c>
      <c r="J49" s="6">
        <v>47</v>
      </c>
      <c r="K49" s="23">
        <v>9246.8541457181236</v>
      </c>
      <c r="L49" s="23">
        <v>5167.1506188946287</v>
      </c>
      <c r="M49" s="23">
        <v>3964.8633736243455</v>
      </c>
      <c r="N49" s="23">
        <v>3115.9296000000145</v>
      </c>
      <c r="P49" s="25">
        <v>47</v>
      </c>
      <c r="Q49" s="26">
        <v>15079</v>
      </c>
      <c r="R49" s="26">
        <v>9481</v>
      </c>
      <c r="S49" s="26">
        <v>6927</v>
      </c>
      <c r="T49" s="26">
        <v>4471</v>
      </c>
      <c r="U49" s="25">
        <v>47</v>
      </c>
      <c r="V49" s="26">
        <v>15079</v>
      </c>
      <c r="W49" s="26">
        <v>9481</v>
      </c>
      <c r="X49" s="26">
        <v>6927</v>
      </c>
      <c r="Y49" s="26">
        <v>4471</v>
      </c>
      <c r="AA49" s="27"/>
      <c r="AB49" s="40">
        <v>47</v>
      </c>
      <c r="AC49" s="33">
        <v>12903.446861172037</v>
      </c>
      <c r="AD49" s="33">
        <v>7425.2571451757249</v>
      </c>
      <c r="AE49" s="33">
        <v>5502.9405731468996</v>
      </c>
      <c r="AF49" s="33">
        <v>4257.1474299007486</v>
      </c>
      <c r="AG49" s="40">
        <v>47</v>
      </c>
      <c r="AH49" s="33">
        <f t="shared" si="8"/>
        <v>12903.446861172037</v>
      </c>
      <c r="AI49" s="33">
        <f t="shared" si="1"/>
        <v>7425.2571451757249</v>
      </c>
      <c r="AJ49" s="33">
        <f t="shared" si="2"/>
        <v>5502.9405731468996</v>
      </c>
      <c r="AK49" s="33">
        <f t="shared" si="3"/>
        <v>4257.1474299007486</v>
      </c>
      <c r="AN49" s="40">
        <v>47</v>
      </c>
      <c r="AO49" s="33">
        <v>13249.95886128024</v>
      </c>
      <c r="AP49" s="33">
        <v>8035.778288223506</v>
      </c>
      <c r="AQ49" s="33">
        <v>6006.2080018754759</v>
      </c>
      <c r="AR49" s="33">
        <v>5238.9314302073171</v>
      </c>
      <c r="AS49" s="40">
        <v>47</v>
      </c>
      <c r="AT49" s="33">
        <f t="shared" si="4"/>
        <v>13249.95886128024</v>
      </c>
      <c r="AU49" s="33">
        <f t="shared" si="5"/>
        <v>8035.778288223506</v>
      </c>
      <c r="AV49" s="33">
        <f t="shared" si="6"/>
        <v>6006.2080018754759</v>
      </c>
      <c r="AW49" s="33">
        <f t="shared" si="7"/>
        <v>5238.9314302073171</v>
      </c>
    </row>
    <row r="50" spans="4:49">
      <c r="E50" s="6">
        <v>48</v>
      </c>
      <c r="F50" s="23">
        <v>9454.5125013208599</v>
      </c>
      <c r="G50" s="23">
        <v>5363.6202241757928</v>
      </c>
      <c r="H50" s="23">
        <v>4156.271999999999</v>
      </c>
      <c r="I50" s="23">
        <v>3234.114000000015</v>
      </c>
      <c r="J50" s="6">
        <v>48</v>
      </c>
      <c r="K50" s="23">
        <v>9454.5125013208599</v>
      </c>
      <c r="L50" s="23">
        <v>5363.6202241757928</v>
      </c>
      <c r="M50" s="23">
        <v>4156.271999999999</v>
      </c>
      <c r="N50" s="23">
        <v>3234.114000000015</v>
      </c>
      <c r="P50" s="25">
        <v>48</v>
      </c>
      <c r="Q50" s="26">
        <v>15850</v>
      </c>
      <c r="R50" s="26">
        <v>9730</v>
      </c>
      <c r="S50" s="26">
        <v>7161</v>
      </c>
      <c r="T50" s="26">
        <v>4679</v>
      </c>
      <c r="U50" s="25">
        <v>48</v>
      </c>
      <c r="V50" s="26">
        <v>15850</v>
      </c>
      <c r="W50" s="26">
        <v>9730</v>
      </c>
      <c r="X50" s="26">
        <v>7161</v>
      </c>
      <c r="Y50" s="26">
        <v>4679</v>
      </c>
      <c r="AA50" s="27"/>
      <c r="AB50" s="40">
        <v>48</v>
      </c>
      <c r="AC50" s="33">
        <v>13299.46057558141</v>
      </c>
      <c r="AD50" s="33">
        <v>7755.2685738501996</v>
      </c>
      <c r="AE50" s="33">
        <v>5841.2022875382363</v>
      </c>
      <c r="AF50" s="33">
        <v>4446.9040013885733</v>
      </c>
      <c r="AG50" s="40">
        <v>48</v>
      </c>
      <c r="AH50" s="33">
        <f t="shared" si="8"/>
        <v>13299.46057558141</v>
      </c>
      <c r="AI50" s="33">
        <f t="shared" si="1"/>
        <v>7755.2685738501996</v>
      </c>
      <c r="AJ50" s="33">
        <f t="shared" si="2"/>
        <v>5841.2022875382363</v>
      </c>
      <c r="AK50" s="33">
        <f t="shared" si="3"/>
        <v>4446.9040013885733</v>
      </c>
      <c r="AN50" s="40">
        <v>48</v>
      </c>
      <c r="AO50" s="33">
        <v>13876.980575761743</v>
      </c>
      <c r="AP50" s="33">
        <v>8390.5405740485712</v>
      </c>
      <c r="AQ50" s="33">
        <v>6228.9657162307476</v>
      </c>
      <c r="AR50" s="33">
        <v>5412.1874302614178</v>
      </c>
      <c r="AS50" s="40">
        <v>48</v>
      </c>
      <c r="AT50" s="33">
        <f t="shared" si="4"/>
        <v>13876.980575761743</v>
      </c>
      <c r="AU50" s="33">
        <f t="shared" si="5"/>
        <v>8390.5405740485712</v>
      </c>
      <c r="AV50" s="33">
        <f t="shared" si="6"/>
        <v>6228.9657162307476</v>
      </c>
      <c r="AW50" s="33">
        <f t="shared" si="7"/>
        <v>5412.1874302614178</v>
      </c>
    </row>
    <row r="51" spans="4:49">
      <c r="E51" s="6">
        <v>49</v>
      </c>
      <c r="F51" s="23">
        <v>9668.070242025944</v>
      </c>
      <c r="G51" s="23">
        <v>5569.1977630814454</v>
      </c>
      <c r="H51" s="23">
        <v>4362.8831999999993</v>
      </c>
      <c r="I51" s="23">
        <v>3349.5600000000159</v>
      </c>
      <c r="J51" s="6">
        <v>49</v>
      </c>
      <c r="K51" s="23">
        <v>9668.070242025944</v>
      </c>
      <c r="L51" s="23">
        <v>5569.1977630814454</v>
      </c>
      <c r="M51" s="23">
        <v>4362.8831999999993</v>
      </c>
      <c r="N51" s="23">
        <v>3349.5600000000159</v>
      </c>
      <c r="O51" s="28"/>
      <c r="P51" s="25">
        <v>49</v>
      </c>
      <c r="Q51" s="26">
        <v>16652</v>
      </c>
      <c r="R51" s="26">
        <v>10097</v>
      </c>
      <c r="S51" s="26">
        <v>7405</v>
      </c>
      <c r="T51" s="26">
        <v>5008</v>
      </c>
      <c r="U51" s="25">
        <v>49</v>
      </c>
      <c r="V51" s="26">
        <v>16652</v>
      </c>
      <c r="W51" s="26">
        <v>10097</v>
      </c>
      <c r="X51" s="26">
        <v>7405</v>
      </c>
      <c r="Y51" s="26">
        <v>5008</v>
      </c>
      <c r="AA51" s="27"/>
      <c r="AB51" s="40">
        <v>49</v>
      </c>
      <c r="AC51" s="33">
        <v>13810.978290026849</v>
      </c>
      <c r="AD51" s="33">
        <v>8068.7794310909539</v>
      </c>
      <c r="AE51" s="33">
        <v>6105.2114304778188</v>
      </c>
      <c r="AF51" s="33">
        <v>4636.6605728763971</v>
      </c>
      <c r="AG51" s="40">
        <v>49</v>
      </c>
      <c r="AH51" s="33">
        <f t="shared" si="8"/>
        <v>13810.978290026849</v>
      </c>
      <c r="AI51" s="33">
        <f t="shared" si="1"/>
        <v>8068.7794310909539</v>
      </c>
      <c r="AJ51" s="33">
        <f t="shared" si="2"/>
        <v>6105.2114304778188</v>
      </c>
      <c r="AK51" s="33">
        <f t="shared" si="3"/>
        <v>4636.6605728763971</v>
      </c>
      <c r="AN51" s="40">
        <v>49</v>
      </c>
      <c r="AO51" s="33">
        <v>14495.752004526388</v>
      </c>
      <c r="AP51" s="33">
        <v>8737.052574156769</v>
      </c>
      <c r="AQ51" s="33">
        <v>6451.7234305860184</v>
      </c>
      <c r="AR51" s="33">
        <v>5585.4434303155176</v>
      </c>
      <c r="AS51" s="40">
        <v>49</v>
      </c>
      <c r="AT51" s="33">
        <f t="shared" si="4"/>
        <v>14495.752004526388</v>
      </c>
      <c r="AU51" s="33">
        <f t="shared" si="5"/>
        <v>8737.052574156769</v>
      </c>
      <c r="AV51" s="33">
        <f t="shared" si="6"/>
        <v>6451.7234305860184</v>
      </c>
      <c r="AW51" s="33">
        <f t="shared" si="7"/>
        <v>5585.4434303155176</v>
      </c>
    </row>
    <row r="52" spans="4:49">
      <c r="D52" s="28"/>
      <c r="E52" s="6">
        <v>50</v>
      </c>
      <c r="F52" s="23">
        <v>9891.4571944448671</v>
      </c>
      <c r="G52" s="23">
        <v>5775.9579535604926</v>
      </c>
      <c r="H52" s="23">
        <v>4546.4567999999999</v>
      </c>
      <c r="I52" s="23">
        <v>3478.780800000015</v>
      </c>
      <c r="J52" s="6">
        <v>50</v>
      </c>
      <c r="K52" s="23">
        <v>9891.4571944448671</v>
      </c>
      <c r="L52" s="23">
        <v>5775.9579535604926</v>
      </c>
      <c r="M52" s="23">
        <v>4546.4567999999999</v>
      </c>
      <c r="N52" s="23">
        <v>3478.780800000015</v>
      </c>
      <c r="P52" s="25">
        <v>50</v>
      </c>
      <c r="Q52" s="26">
        <v>17560</v>
      </c>
      <c r="R52" s="26">
        <v>10540</v>
      </c>
      <c r="S52" s="26">
        <v>7691</v>
      </c>
      <c r="T52" s="26">
        <v>5293</v>
      </c>
      <c r="U52" s="25">
        <v>50</v>
      </c>
      <c r="V52" s="26">
        <v>17560</v>
      </c>
      <c r="W52" s="26">
        <v>10540</v>
      </c>
      <c r="X52" s="26">
        <v>7691</v>
      </c>
      <c r="Y52" s="26">
        <v>5293</v>
      </c>
      <c r="AA52" s="27"/>
      <c r="AB52" s="40">
        <v>50</v>
      </c>
      <c r="AC52" s="33">
        <v>14396.748575924046</v>
      </c>
      <c r="AD52" s="33">
        <v>8374.0400026148473</v>
      </c>
      <c r="AE52" s="33">
        <v>6352.72000198368</v>
      </c>
      <c r="AF52" s="33">
        <v>4859.4182872316687</v>
      </c>
      <c r="AG52" s="40">
        <v>50</v>
      </c>
      <c r="AH52" s="33">
        <f t="shared" si="8"/>
        <v>14396.748575924046</v>
      </c>
      <c r="AI52" s="33">
        <f t="shared" si="1"/>
        <v>8374.0400026148473</v>
      </c>
      <c r="AJ52" s="33">
        <f t="shared" si="2"/>
        <v>6352.72000198368</v>
      </c>
      <c r="AK52" s="33">
        <f t="shared" si="3"/>
        <v>4859.4182872316687</v>
      </c>
      <c r="AM52" s="28"/>
      <c r="AN52" s="40">
        <v>50</v>
      </c>
      <c r="AO52" s="33">
        <v>15296.029719061993</v>
      </c>
      <c r="AP52" s="33">
        <v>9009.3120028132125</v>
      </c>
      <c r="AQ52" s="33">
        <v>6715.7325735256009</v>
      </c>
      <c r="AR52" s="33">
        <v>5766.9497160864803</v>
      </c>
      <c r="AS52" s="40">
        <v>50</v>
      </c>
      <c r="AT52" s="33">
        <f t="shared" si="4"/>
        <v>15296.029719061993</v>
      </c>
      <c r="AU52" s="33">
        <f t="shared" si="5"/>
        <v>9009.3120028132125</v>
      </c>
      <c r="AV52" s="33">
        <f t="shared" si="6"/>
        <v>6715.7325735256009</v>
      </c>
      <c r="AW52" s="33">
        <f t="shared" si="7"/>
        <v>5766.9497160864803</v>
      </c>
    </row>
    <row r="53" spans="4:49">
      <c r="E53" s="6">
        <v>51</v>
      </c>
      <c r="F53" s="23">
        <v>10249.991162743934</v>
      </c>
      <c r="G53" s="23">
        <v>6218.7106424147987</v>
      </c>
      <c r="H53" s="23">
        <v>4745.6639999999998</v>
      </c>
      <c r="I53" s="23">
        <v>3624.5173600998228</v>
      </c>
      <c r="J53" s="6">
        <v>51</v>
      </c>
      <c r="K53" s="23">
        <v>10249.991162743934</v>
      </c>
      <c r="L53" s="23">
        <v>6218.7106424147987</v>
      </c>
      <c r="M53" s="23">
        <v>4745.6639999999998</v>
      </c>
      <c r="N53" s="23">
        <v>3624.5173600998228</v>
      </c>
      <c r="P53" s="25">
        <v>51</v>
      </c>
      <c r="Q53" s="26">
        <v>18394</v>
      </c>
      <c r="R53" s="26">
        <v>11323</v>
      </c>
      <c r="S53" s="26">
        <v>8211</v>
      </c>
      <c r="T53" s="26">
        <v>5556</v>
      </c>
      <c r="U53" s="25">
        <v>51</v>
      </c>
      <c r="V53" s="26">
        <v>18394</v>
      </c>
      <c r="W53" s="26">
        <v>11323</v>
      </c>
      <c r="X53" s="26">
        <v>8211</v>
      </c>
      <c r="Y53" s="26">
        <v>5556</v>
      </c>
      <c r="AA53" s="27"/>
      <c r="AB53" s="40">
        <v>51</v>
      </c>
      <c r="AC53" s="33">
        <v>14982.518861821241</v>
      </c>
      <c r="AD53" s="33">
        <v>8662.800002705013</v>
      </c>
      <c r="AE53" s="33">
        <v>6600.228573489534</v>
      </c>
      <c r="AF53" s="33">
        <v>5106.9268587375263</v>
      </c>
      <c r="AG53" s="40">
        <v>51</v>
      </c>
      <c r="AH53" s="33">
        <f t="shared" si="8"/>
        <v>14982.518861821241</v>
      </c>
      <c r="AI53" s="33">
        <f t="shared" si="1"/>
        <v>8662.800002705013</v>
      </c>
      <c r="AJ53" s="33">
        <f t="shared" si="2"/>
        <v>6600.228573489534</v>
      </c>
      <c r="AK53" s="33">
        <f t="shared" si="3"/>
        <v>5106.9268587375263</v>
      </c>
      <c r="AN53" s="40">
        <v>51</v>
      </c>
      <c r="AO53" s="33">
        <v>16005.554290712118</v>
      </c>
      <c r="AP53" s="33">
        <v>9982.845717402919</v>
      </c>
      <c r="AQ53" s="33">
        <v>7301.5028594227961</v>
      </c>
      <c r="AR53" s="33">
        <v>6294.9680019656425</v>
      </c>
      <c r="AS53" s="40">
        <v>51</v>
      </c>
      <c r="AT53" s="33">
        <f t="shared" si="4"/>
        <v>16005.554290712118</v>
      </c>
      <c r="AU53" s="33">
        <f t="shared" si="5"/>
        <v>9982.845717402919</v>
      </c>
      <c r="AV53" s="33">
        <f t="shared" si="6"/>
        <v>7301.5028594227961</v>
      </c>
      <c r="AW53" s="33">
        <f t="shared" si="7"/>
        <v>6294.9680019656425</v>
      </c>
    </row>
    <row r="54" spans="4:49">
      <c r="E54" s="6">
        <v>52</v>
      </c>
      <c r="F54" s="23">
        <v>10823.405123692421</v>
      </c>
      <c r="G54" s="23">
        <v>6619.424781236442</v>
      </c>
      <c r="H54" s="23">
        <v>4936.8321386806847</v>
      </c>
      <c r="I54" s="23">
        <v>3788.8110173721916</v>
      </c>
      <c r="J54" s="6">
        <v>52</v>
      </c>
      <c r="K54" s="23">
        <v>10823.405123692421</v>
      </c>
      <c r="L54" s="23">
        <v>6619.424781236442</v>
      </c>
      <c r="M54" s="23">
        <v>4936.8321386806847</v>
      </c>
      <c r="N54" s="23">
        <v>3788.8110173721916</v>
      </c>
      <c r="P54" s="25">
        <v>52</v>
      </c>
      <c r="Q54" s="26">
        <v>19074</v>
      </c>
      <c r="R54" s="26">
        <v>12164</v>
      </c>
      <c r="S54" s="26">
        <v>8593</v>
      </c>
      <c r="T54" s="26">
        <v>6016</v>
      </c>
      <c r="U54" s="25">
        <v>52</v>
      </c>
      <c r="V54" s="26">
        <v>19074</v>
      </c>
      <c r="W54" s="26">
        <v>12164</v>
      </c>
      <c r="X54" s="26">
        <v>8593</v>
      </c>
      <c r="Y54" s="26">
        <v>6016</v>
      </c>
      <c r="AA54" s="27"/>
      <c r="AB54" s="40">
        <v>52</v>
      </c>
      <c r="AC54" s="33">
        <v>15667.29257632078</v>
      </c>
      <c r="AD54" s="33">
        <v>9034.0628599637985</v>
      </c>
      <c r="AE54" s="33">
        <v>6888.9885735797006</v>
      </c>
      <c r="AF54" s="33">
        <v>5379.1862873939699</v>
      </c>
      <c r="AG54" s="40">
        <v>52</v>
      </c>
      <c r="AH54" s="33">
        <f t="shared" si="8"/>
        <v>15667.29257632078</v>
      </c>
      <c r="AI54" s="33">
        <f t="shared" si="1"/>
        <v>9034.0628599637985</v>
      </c>
      <c r="AJ54" s="33">
        <f t="shared" si="2"/>
        <v>6888.9885735797006</v>
      </c>
      <c r="AK54" s="33">
        <f t="shared" si="3"/>
        <v>5379.1862873939699</v>
      </c>
      <c r="AN54" s="40">
        <v>52</v>
      </c>
      <c r="AO54" s="33">
        <v>16896.585148133207</v>
      </c>
      <c r="AP54" s="33">
        <v>10725.371431920492</v>
      </c>
      <c r="AQ54" s="33">
        <v>7730.5177166996164</v>
      </c>
      <c r="AR54" s="33">
        <v>6558.9771449052232</v>
      </c>
      <c r="AS54" s="40">
        <v>52</v>
      </c>
      <c r="AT54" s="33">
        <f t="shared" si="4"/>
        <v>16896.585148133207</v>
      </c>
      <c r="AU54" s="33">
        <f t="shared" si="5"/>
        <v>10725.371431920492</v>
      </c>
      <c r="AV54" s="33">
        <f t="shared" si="6"/>
        <v>7730.5177166996164</v>
      </c>
      <c r="AW54" s="33">
        <f t="shared" si="7"/>
        <v>6558.9771449052232</v>
      </c>
    </row>
    <row r="55" spans="4:49">
      <c r="E55" s="6">
        <v>53</v>
      </c>
      <c r="F55" s="23">
        <v>11648.507756440273</v>
      </c>
      <c r="G55" s="23">
        <v>7016.1518956085592</v>
      </c>
      <c r="H55" s="23">
        <v>5142.3839999999982</v>
      </c>
      <c r="I55" s="23">
        <v>3980.3843603948553</v>
      </c>
      <c r="J55" s="6">
        <v>53</v>
      </c>
      <c r="K55" s="23">
        <v>11648.507756440273</v>
      </c>
      <c r="L55" s="23">
        <v>7016.1518956085592</v>
      </c>
      <c r="M55" s="23">
        <v>5142.3839999999982</v>
      </c>
      <c r="N55" s="23">
        <v>3980.3843603948553</v>
      </c>
      <c r="P55" s="25">
        <v>53</v>
      </c>
      <c r="Q55" s="26">
        <v>20844</v>
      </c>
      <c r="R55" s="26">
        <v>12862</v>
      </c>
      <c r="S55" s="26">
        <v>8890</v>
      </c>
      <c r="T55" s="26">
        <v>6235</v>
      </c>
      <c r="U55" s="25">
        <v>53</v>
      </c>
      <c r="V55" s="26">
        <v>20844</v>
      </c>
      <c r="W55" s="26">
        <v>12862</v>
      </c>
      <c r="X55" s="26">
        <v>8890</v>
      </c>
      <c r="Y55" s="26">
        <v>6235</v>
      </c>
      <c r="AA55" s="27"/>
      <c r="AB55" s="40">
        <v>53</v>
      </c>
      <c r="AC55" s="33">
        <v>16294.314290802287</v>
      </c>
      <c r="AD55" s="33">
        <v>9776.5885744813713</v>
      </c>
      <c r="AE55" s="33">
        <v>7301.5028594227961</v>
      </c>
      <c r="AF55" s="33">
        <v>5676.1965732009985</v>
      </c>
      <c r="AG55" s="40">
        <v>53</v>
      </c>
      <c r="AH55" s="33">
        <f t="shared" si="8"/>
        <v>16294.314290802287</v>
      </c>
      <c r="AI55" s="33">
        <f t="shared" si="1"/>
        <v>9776.5885744813713</v>
      </c>
      <c r="AJ55" s="33">
        <f t="shared" si="2"/>
        <v>7301.5028594227961</v>
      </c>
      <c r="AK55" s="33">
        <f t="shared" si="3"/>
        <v>5676.1965732009985</v>
      </c>
      <c r="AN55" s="40">
        <v>53</v>
      </c>
      <c r="AO55" s="33">
        <v>18406.387434318935</v>
      </c>
      <c r="AP55" s="33">
        <v>11137.885717763587</v>
      </c>
      <c r="AQ55" s="33">
        <v>7862.5222881694071</v>
      </c>
      <c r="AR55" s="33">
        <v>6732.2331449593248</v>
      </c>
      <c r="AS55" s="40">
        <v>53</v>
      </c>
      <c r="AT55" s="33">
        <f t="shared" si="4"/>
        <v>18406.387434318935</v>
      </c>
      <c r="AU55" s="33">
        <f t="shared" si="5"/>
        <v>11137.885717763587</v>
      </c>
      <c r="AV55" s="33">
        <f t="shared" si="6"/>
        <v>7862.5222881694071</v>
      </c>
      <c r="AW55" s="33">
        <f t="shared" si="7"/>
        <v>6732.2331449593248</v>
      </c>
    </row>
    <row r="56" spans="4:49">
      <c r="E56" s="6">
        <v>54</v>
      </c>
      <c r="F56" s="23">
        <v>12518.458025706628</v>
      </c>
      <c r="G56" s="23">
        <v>7390.6939140031227</v>
      </c>
      <c r="H56" s="23">
        <v>5398.47</v>
      </c>
      <c r="I56" s="23">
        <v>4191.6614081097414</v>
      </c>
      <c r="J56" s="6">
        <v>54</v>
      </c>
      <c r="K56" s="23">
        <v>12518.458025706628</v>
      </c>
      <c r="L56" s="23">
        <v>7390.6939140031227</v>
      </c>
      <c r="M56" s="23">
        <v>5398.47</v>
      </c>
      <c r="N56" s="23">
        <v>4191.6614081097414</v>
      </c>
      <c r="P56" s="25">
        <v>54</v>
      </c>
      <c r="Q56" s="26">
        <v>21972</v>
      </c>
      <c r="R56" s="26">
        <v>13495</v>
      </c>
      <c r="S56" s="26">
        <v>9283</v>
      </c>
      <c r="T56" s="26">
        <v>6509</v>
      </c>
      <c r="U56" s="25">
        <v>54</v>
      </c>
      <c r="V56" s="26">
        <v>21972</v>
      </c>
      <c r="W56" s="26">
        <v>13495</v>
      </c>
      <c r="X56" s="26">
        <v>9283</v>
      </c>
      <c r="Y56" s="26">
        <v>6509</v>
      </c>
      <c r="AA56" s="27"/>
      <c r="AB56" s="40">
        <v>54</v>
      </c>
      <c r="AC56" s="33">
        <v>16946.086862434375</v>
      </c>
      <c r="AD56" s="33">
        <v>10436.611431830324</v>
      </c>
      <c r="AE56" s="33">
        <v>7722.2674309827544</v>
      </c>
      <c r="AF56" s="33">
        <v>5981.4571447248909</v>
      </c>
      <c r="AG56" s="40">
        <v>54</v>
      </c>
      <c r="AH56" s="33">
        <f t="shared" si="8"/>
        <v>16946.086862434375</v>
      </c>
      <c r="AI56" s="33">
        <f t="shared" si="1"/>
        <v>10436.611431830324</v>
      </c>
      <c r="AJ56" s="33">
        <f t="shared" si="2"/>
        <v>7722.2674309827544</v>
      </c>
      <c r="AK56" s="33">
        <f t="shared" si="3"/>
        <v>5981.4571447248909</v>
      </c>
      <c r="AM56" s="27"/>
      <c r="AN56" s="40">
        <v>54</v>
      </c>
      <c r="AO56" s="33">
        <v>19388.171434625503</v>
      </c>
      <c r="AP56" s="33">
        <v>11715.405717943921</v>
      </c>
      <c r="AQ56" s="33">
        <v>8217.2845739944696</v>
      </c>
      <c r="AR56" s="33">
        <v>6996.2422878989064</v>
      </c>
      <c r="AS56" s="40">
        <v>54</v>
      </c>
      <c r="AT56" s="33">
        <f t="shared" si="4"/>
        <v>19388.171434625503</v>
      </c>
      <c r="AU56" s="33">
        <f t="shared" si="5"/>
        <v>11715.405717943921</v>
      </c>
      <c r="AV56" s="33">
        <f t="shared" si="6"/>
        <v>8217.2845739944696</v>
      </c>
      <c r="AW56" s="33">
        <f t="shared" si="7"/>
        <v>6996.2422878989064</v>
      </c>
    </row>
    <row r="57" spans="4:49">
      <c r="D57" s="28"/>
      <c r="E57" s="6">
        <v>55</v>
      </c>
      <c r="F57" s="23">
        <v>13373.269636666888</v>
      </c>
      <c r="G57" s="23">
        <v>7780.932199782942</v>
      </c>
      <c r="H57" s="23">
        <v>5691.9719999999998</v>
      </c>
      <c r="I57" s="23">
        <v>4430.1207413333259</v>
      </c>
      <c r="J57" s="6">
        <v>55</v>
      </c>
      <c r="K57" s="23">
        <v>13373.269636666888</v>
      </c>
      <c r="L57" s="23">
        <v>7780.932199782942</v>
      </c>
      <c r="M57" s="23">
        <v>5691.9719999999998</v>
      </c>
      <c r="N57" s="23">
        <v>4430.1207413333259</v>
      </c>
      <c r="P57" s="25">
        <v>55</v>
      </c>
      <c r="Q57" s="26">
        <v>23493</v>
      </c>
      <c r="R57" s="26">
        <v>14073</v>
      </c>
      <c r="S57" s="26">
        <v>9707</v>
      </c>
      <c r="T57" s="26">
        <v>6827</v>
      </c>
      <c r="U57" s="25">
        <v>55</v>
      </c>
      <c r="V57" s="26">
        <v>23493</v>
      </c>
      <c r="W57" s="26">
        <v>14073</v>
      </c>
      <c r="X57" s="26">
        <v>9707</v>
      </c>
      <c r="Y57" s="26">
        <v>6827</v>
      </c>
      <c r="AA57" s="27"/>
      <c r="AB57" s="40">
        <v>55</v>
      </c>
      <c r="AC57" s="33">
        <v>18026.874291343291</v>
      </c>
      <c r="AD57" s="33">
        <v>11137.8857177636</v>
      </c>
      <c r="AE57" s="33">
        <v>8118.2811453921267</v>
      </c>
      <c r="AF57" s="33">
        <v>6270.2171448150566</v>
      </c>
      <c r="AG57" s="40">
        <v>55</v>
      </c>
      <c r="AH57" s="33">
        <f t="shared" si="8"/>
        <v>18026.874291343291</v>
      </c>
      <c r="AI57" s="33">
        <f t="shared" si="1"/>
        <v>11137.8857177636</v>
      </c>
      <c r="AJ57" s="33">
        <f t="shared" si="2"/>
        <v>8118.2811453921267</v>
      </c>
      <c r="AK57" s="33">
        <f t="shared" si="3"/>
        <v>6270.2171448150566</v>
      </c>
      <c r="AN57" s="40">
        <v>55</v>
      </c>
      <c r="AO57" s="33">
        <v>20633.964577871655</v>
      </c>
      <c r="AP57" s="33">
        <v>12210.422860955638</v>
      </c>
      <c r="AQ57" s="33">
        <v>8662.8000027050093</v>
      </c>
      <c r="AR57" s="33">
        <v>7351.004573723968</v>
      </c>
      <c r="AS57" s="40">
        <v>55</v>
      </c>
      <c r="AT57" s="33">
        <f t="shared" si="4"/>
        <v>20633.964577871655</v>
      </c>
      <c r="AU57" s="33">
        <f t="shared" si="5"/>
        <v>12210.422860955638</v>
      </c>
      <c r="AV57" s="33">
        <f t="shared" si="6"/>
        <v>8662.8000027050093</v>
      </c>
      <c r="AW57" s="33">
        <f t="shared" si="7"/>
        <v>7351.004573723968</v>
      </c>
    </row>
    <row r="58" spans="4:49">
      <c r="E58" s="6">
        <v>56</v>
      </c>
      <c r="F58" s="23">
        <v>14236.470451953948</v>
      </c>
      <c r="G58" s="23">
        <v>8233.8830859859099</v>
      </c>
      <c r="H58" s="23">
        <v>6006.2399999999989</v>
      </c>
      <c r="I58" s="23">
        <v>4718.0186032716183</v>
      </c>
      <c r="J58" s="6">
        <v>56</v>
      </c>
      <c r="K58" s="23">
        <v>14236.470451953948</v>
      </c>
      <c r="L58" s="23">
        <v>8233.8830859859099</v>
      </c>
      <c r="M58" s="23">
        <v>6006.2399999999989</v>
      </c>
      <c r="N58" s="23">
        <v>4718.0186032716183</v>
      </c>
      <c r="P58" s="25">
        <v>56</v>
      </c>
      <c r="Q58" s="26">
        <v>24560</v>
      </c>
      <c r="R58" s="26">
        <v>14531</v>
      </c>
      <c r="S58" s="26">
        <v>10131</v>
      </c>
      <c r="T58" s="26">
        <v>7309</v>
      </c>
      <c r="U58" s="25">
        <v>56</v>
      </c>
      <c r="V58" s="26">
        <v>24560</v>
      </c>
      <c r="W58" s="26">
        <v>14531</v>
      </c>
      <c r="X58" s="26">
        <v>10131</v>
      </c>
      <c r="Y58" s="26">
        <v>7309</v>
      </c>
      <c r="AA58" s="27"/>
      <c r="AB58" s="40">
        <v>56</v>
      </c>
      <c r="AC58" s="33">
        <v>19264.417148872577</v>
      </c>
      <c r="AD58" s="33">
        <v>11715.405717943921</v>
      </c>
      <c r="AE58" s="33">
        <v>8448.2925740666033</v>
      </c>
      <c r="AF58" s="33">
        <v>6682.7314306581529</v>
      </c>
      <c r="AG58" s="40">
        <v>56</v>
      </c>
      <c r="AH58" s="33">
        <f t="shared" si="8"/>
        <v>19264.417148872577</v>
      </c>
      <c r="AI58" s="33">
        <f t="shared" si="1"/>
        <v>11715.405717943921</v>
      </c>
      <c r="AJ58" s="33">
        <f t="shared" si="2"/>
        <v>8448.2925740666033</v>
      </c>
      <c r="AK58" s="33">
        <f t="shared" si="3"/>
        <v>6682.7314306581529</v>
      </c>
      <c r="AN58" s="40">
        <v>56</v>
      </c>
      <c r="AO58" s="33">
        <v>22143.766864057387</v>
      </c>
      <c r="AP58" s="33">
        <v>12787.942861135971</v>
      </c>
      <c r="AQ58" s="33">
        <v>9009.3120028132125</v>
      </c>
      <c r="AR58" s="33">
        <v>7788.2697167176493</v>
      </c>
      <c r="AS58" s="40">
        <v>56</v>
      </c>
      <c r="AT58" s="33">
        <f t="shared" si="4"/>
        <v>22143.766864057387</v>
      </c>
      <c r="AU58" s="33">
        <f t="shared" si="5"/>
        <v>12787.942861135971</v>
      </c>
      <c r="AV58" s="33">
        <f t="shared" si="6"/>
        <v>9009.3120028132125</v>
      </c>
      <c r="AW58" s="33">
        <f t="shared" si="7"/>
        <v>7788.2697167176493</v>
      </c>
    </row>
    <row r="59" spans="4:49">
      <c r="E59" s="6">
        <v>57</v>
      </c>
      <c r="F59" s="23">
        <v>15067.624135098325</v>
      </c>
      <c r="G59" s="23">
        <v>8739.3031172480078</v>
      </c>
      <c r="H59" s="23">
        <v>6335.9519999999993</v>
      </c>
      <c r="I59" s="23">
        <v>5025.3913666638682</v>
      </c>
      <c r="J59" s="6">
        <v>57</v>
      </c>
      <c r="K59" s="23">
        <v>15067.624135098325</v>
      </c>
      <c r="L59" s="23">
        <v>8739.3031172480078</v>
      </c>
      <c r="M59" s="23">
        <v>6335.9519999999993</v>
      </c>
      <c r="N59" s="23">
        <v>5025.3913666638682</v>
      </c>
      <c r="P59" s="25">
        <v>57</v>
      </c>
      <c r="Q59" s="26">
        <v>25884</v>
      </c>
      <c r="R59" s="26">
        <v>15382</v>
      </c>
      <c r="S59" s="26">
        <v>10556</v>
      </c>
      <c r="T59" s="26">
        <v>7759</v>
      </c>
      <c r="U59" s="25">
        <v>57</v>
      </c>
      <c r="V59" s="26">
        <v>25884</v>
      </c>
      <c r="W59" s="26">
        <v>15382</v>
      </c>
      <c r="X59" s="26">
        <v>10556</v>
      </c>
      <c r="Y59" s="26">
        <v>7759</v>
      </c>
      <c r="AA59" s="27"/>
      <c r="AB59" s="40">
        <v>57</v>
      </c>
      <c r="AC59" s="33">
        <v>20732.968006473999</v>
      </c>
      <c r="AD59" s="33">
        <v>12375.428575292874</v>
      </c>
      <c r="AE59" s="33">
        <v>8794.8045741748028</v>
      </c>
      <c r="AF59" s="33">
        <v>7177.7485736698673</v>
      </c>
      <c r="AG59" s="40">
        <v>57</v>
      </c>
      <c r="AH59" s="33">
        <f t="shared" si="8"/>
        <v>20732.968006473999</v>
      </c>
      <c r="AI59" s="33">
        <f t="shared" si="1"/>
        <v>12375.428575292874</v>
      </c>
      <c r="AJ59" s="33">
        <f t="shared" si="2"/>
        <v>8794.8045741748028</v>
      </c>
      <c r="AK59" s="33">
        <f t="shared" si="3"/>
        <v>7177.7485736698673</v>
      </c>
      <c r="AN59" s="40">
        <v>57</v>
      </c>
      <c r="AO59" s="33">
        <v>23802.074293146627</v>
      </c>
      <c r="AP59" s="33">
        <v>13489.217147069234</v>
      </c>
      <c r="AQ59" s="33">
        <v>9586.8320029935494</v>
      </c>
      <c r="AR59" s="33">
        <v>8225.5348597113316</v>
      </c>
      <c r="AS59" s="40">
        <v>57</v>
      </c>
      <c r="AT59" s="33">
        <f t="shared" si="4"/>
        <v>23802.074293146627</v>
      </c>
      <c r="AU59" s="33">
        <f t="shared" si="5"/>
        <v>13489.217147069234</v>
      </c>
      <c r="AV59" s="33">
        <f t="shared" si="6"/>
        <v>9586.8320029935494</v>
      </c>
      <c r="AW59" s="33">
        <f t="shared" si="7"/>
        <v>8225.5348597113316</v>
      </c>
    </row>
    <row r="60" spans="4:49">
      <c r="E60" s="6">
        <v>58</v>
      </c>
      <c r="F60" s="23">
        <v>15861.48859469221</v>
      </c>
      <c r="G60" s="23">
        <v>9293.6210333725176</v>
      </c>
      <c r="H60" s="23">
        <v>6676.41</v>
      </c>
      <c r="I60" s="23">
        <v>5377.8270263110808</v>
      </c>
      <c r="J60" s="6">
        <v>58</v>
      </c>
      <c r="K60" s="23">
        <v>15861.48859469221</v>
      </c>
      <c r="L60" s="23">
        <v>9293.6210333725176</v>
      </c>
      <c r="M60" s="23">
        <v>6676.41</v>
      </c>
      <c r="N60" s="23">
        <v>5377.8270263110808</v>
      </c>
      <c r="P60" s="25">
        <v>58</v>
      </c>
      <c r="Q60" s="26">
        <v>27033</v>
      </c>
      <c r="R60" s="26">
        <v>16244</v>
      </c>
      <c r="S60" s="26">
        <v>11055</v>
      </c>
      <c r="T60" s="26">
        <v>8164</v>
      </c>
      <c r="U60" s="25">
        <v>58</v>
      </c>
      <c r="V60" s="26">
        <v>27033</v>
      </c>
      <c r="W60" s="26">
        <v>16244</v>
      </c>
      <c r="X60" s="26">
        <v>11055</v>
      </c>
      <c r="Y60" s="26">
        <v>8164</v>
      </c>
      <c r="AA60" s="27"/>
      <c r="AB60" s="40">
        <v>58</v>
      </c>
      <c r="AC60" s="33">
        <v>22275.771435527175</v>
      </c>
      <c r="AD60" s="33">
        <v>13365.462861316306</v>
      </c>
      <c r="AE60" s="33">
        <v>9223.8194314516204</v>
      </c>
      <c r="AF60" s="33">
        <v>7590.2628595129636</v>
      </c>
      <c r="AG60" s="40">
        <v>58</v>
      </c>
      <c r="AH60" s="33">
        <f t="shared" si="8"/>
        <v>22275.771435527175</v>
      </c>
      <c r="AI60" s="33">
        <f t="shared" si="1"/>
        <v>13365.462861316306</v>
      </c>
      <c r="AJ60" s="33">
        <f t="shared" si="2"/>
        <v>9223.8194314516204</v>
      </c>
      <c r="AK60" s="33">
        <f t="shared" si="3"/>
        <v>7590.2628595129636</v>
      </c>
      <c r="AN60" s="40">
        <v>58</v>
      </c>
      <c r="AO60" s="33">
        <v>25204.622865013156</v>
      </c>
      <c r="AP60" s="33">
        <v>14190.491433002497</v>
      </c>
      <c r="AQ60" s="33">
        <v>10073.598860288401</v>
      </c>
      <c r="AR60" s="33">
        <v>8662.800002705013</v>
      </c>
      <c r="AS60" s="40">
        <v>58</v>
      </c>
      <c r="AT60" s="33">
        <f t="shared" si="4"/>
        <v>25204.622865013156</v>
      </c>
      <c r="AU60" s="33">
        <f t="shared" si="5"/>
        <v>14190.491433002497</v>
      </c>
      <c r="AV60" s="33">
        <f t="shared" si="6"/>
        <v>10073.598860288401</v>
      </c>
      <c r="AW60" s="33">
        <f t="shared" si="7"/>
        <v>8662.800002705013</v>
      </c>
    </row>
    <row r="61" spans="4:49">
      <c r="E61" s="6">
        <v>59</v>
      </c>
      <c r="F61" s="23">
        <v>16623.542826584609</v>
      </c>
      <c r="G61" s="23">
        <v>9882.174442308482</v>
      </c>
      <c r="H61" s="23">
        <v>7022.7239999999993</v>
      </c>
      <c r="I61" s="23">
        <v>5791.1664104180936</v>
      </c>
      <c r="J61" s="6">
        <v>59</v>
      </c>
      <c r="K61" s="23">
        <v>16623.542826584609</v>
      </c>
      <c r="L61" s="23">
        <v>9882.174442308482</v>
      </c>
      <c r="M61" s="23">
        <v>7022.7239999999993</v>
      </c>
      <c r="N61" s="23">
        <v>5791.1664104180936</v>
      </c>
      <c r="P61" s="25">
        <v>59</v>
      </c>
      <c r="Q61" s="26">
        <v>28286</v>
      </c>
      <c r="R61" s="26">
        <v>17149</v>
      </c>
      <c r="S61" s="26">
        <v>11893</v>
      </c>
      <c r="T61" s="26">
        <v>8679</v>
      </c>
      <c r="U61" s="25">
        <v>59</v>
      </c>
      <c r="V61" s="26">
        <v>28286</v>
      </c>
      <c r="W61" s="26">
        <v>17149</v>
      </c>
      <c r="X61" s="26">
        <v>11893</v>
      </c>
      <c r="Y61" s="26">
        <v>8679</v>
      </c>
      <c r="AA61" s="27"/>
      <c r="AB61" s="40">
        <v>59</v>
      </c>
      <c r="AC61" s="33">
        <v>23769.0731502792</v>
      </c>
      <c r="AD61" s="33">
        <v>14355.497147339735</v>
      </c>
      <c r="AE61" s="33">
        <v>9718.8365744633375</v>
      </c>
      <c r="AF61" s="33">
        <v>8002.777145356059</v>
      </c>
      <c r="AG61" s="40">
        <v>59</v>
      </c>
      <c r="AH61" s="33">
        <f t="shared" si="8"/>
        <v>23769.0731502792</v>
      </c>
      <c r="AI61" s="33">
        <f t="shared" si="1"/>
        <v>14355.497147339735</v>
      </c>
      <c r="AJ61" s="33">
        <f t="shared" si="2"/>
        <v>9718.8365744633375</v>
      </c>
      <c r="AK61" s="33">
        <f t="shared" si="3"/>
        <v>8002.777145356059</v>
      </c>
      <c r="AN61" s="40">
        <v>59</v>
      </c>
      <c r="AO61" s="33">
        <v>26714.425151198888</v>
      </c>
      <c r="AP61" s="33">
        <v>15098.022861857307</v>
      </c>
      <c r="AQ61" s="33">
        <v>11063.633146311831</v>
      </c>
      <c r="AR61" s="33">
        <v>9364.0742886382759</v>
      </c>
      <c r="AS61" s="40">
        <v>59</v>
      </c>
      <c r="AT61" s="33">
        <f t="shared" si="4"/>
        <v>26714.425151198888</v>
      </c>
      <c r="AU61" s="33">
        <f t="shared" si="5"/>
        <v>15098.022861857307</v>
      </c>
      <c r="AV61" s="33">
        <f t="shared" si="6"/>
        <v>11063.633146311831</v>
      </c>
      <c r="AW61" s="33">
        <f t="shared" si="7"/>
        <v>9364.0742886382759</v>
      </c>
    </row>
    <row r="62" spans="4:49">
      <c r="D62" s="28"/>
      <c r="E62" s="6">
        <v>60</v>
      </c>
      <c r="F62" s="23">
        <v>17391.53241645862</v>
      </c>
      <c r="G62" s="23">
        <v>10519.255189736401</v>
      </c>
      <c r="H62" s="23">
        <v>7389.3720000000003</v>
      </c>
      <c r="I62" s="23">
        <v>6239.7384000000293</v>
      </c>
      <c r="J62" s="6">
        <v>60</v>
      </c>
      <c r="K62" s="23">
        <v>17391.53241645862</v>
      </c>
      <c r="L62" s="23">
        <v>10519.255189736401</v>
      </c>
      <c r="M62" s="23">
        <v>7389.3720000000003</v>
      </c>
      <c r="N62" s="23">
        <v>6239.7384000000293</v>
      </c>
      <c r="P62" s="25">
        <v>60</v>
      </c>
      <c r="Q62" s="26">
        <v>30128</v>
      </c>
      <c r="R62" s="26">
        <v>18230</v>
      </c>
      <c r="S62" s="26">
        <v>13028</v>
      </c>
      <c r="T62" s="26">
        <v>8934</v>
      </c>
      <c r="U62" s="25">
        <v>60</v>
      </c>
      <c r="V62" s="26">
        <v>30128</v>
      </c>
      <c r="W62" s="26">
        <v>18230</v>
      </c>
      <c r="X62" s="26">
        <v>13028</v>
      </c>
      <c r="Y62" s="26">
        <v>8934</v>
      </c>
      <c r="AA62" s="27"/>
      <c r="AB62" s="40">
        <v>60</v>
      </c>
      <c r="AC62" s="33">
        <v>25188.122293579432</v>
      </c>
      <c r="AD62" s="33">
        <v>15304.280004778855</v>
      </c>
      <c r="AE62" s="33">
        <v>10147.851431740159</v>
      </c>
      <c r="AF62" s="33">
        <v>8415.2914311991553</v>
      </c>
      <c r="AG62" s="40">
        <v>60</v>
      </c>
      <c r="AH62" s="33">
        <f t="shared" si="8"/>
        <v>25188.122293579432</v>
      </c>
      <c r="AI62" s="33">
        <f t="shared" si="1"/>
        <v>15304.280004778855</v>
      </c>
      <c r="AJ62" s="33">
        <f t="shared" si="2"/>
        <v>10147.851431740159</v>
      </c>
      <c r="AK62" s="33">
        <f t="shared" si="3"/>
        <v>8415.2914311991553</v>
      </c>
      <c r="AN62" s="40">
        <v>60</v>
      </c>
      <c r="AO62" s="33">
        <v>28100.47315163169</v>
      </c>
      <c r="AP62" s="33">
        <v>16005.554290712118</v>
      </c>
      <c r="AQ62" s="33">
        <v>12094.91886091957</v>
      </c>
      <c r="AR62" s="33">
        <v>10156.101717457021</v>
      </c>
      <c r="AS62" s="40">
        <v>60</v>
      </c>
      <c r="AT62" s="33">
        <f t="shared" si="4"/>
        <v>28100.47315163169</v>
      </c>
      <c r="AU62" s="33">
        <f t="shared" si="5"/>
        <v>16005.554290712118</v>
      </c>
      <c r="AV62" s="33">
        <f t="shared" si="6"/>
        <v>12094.91886091957</v>
      </c>
      <c r="AW62" s="33">
        <f t="shared" si="7"/>
        <v>10156.101717457021</v>
      </c>
    </row>
    <row r="63" spans="4:49">
      <c r="E63" s="6">
        <v>61</v>
      </c>
      <c r="F63" s="23">
        <v>18397.209419492163</v>
      </c>
      <c r="G63" s="23">
        <v>11150.629494471112</v>
      </c>
      <c r="H63" s="23">
        <v>7843.3329457030995</v>
      </c>
      <c r="I63" s="23">
        <v>6734.3329727007776</v>
      </c>
      <c r="J63" s="6">
        <v>61</v>
      </c>
      <c r="K63" s="23">
        <v>18397.209419492163</v>
      </c>
      <c r="L63" s="23">
        <v>11150.629494471112</v>
      </c>
      <c r="M63" s="23">
        <v>7843.3329457030995</v>
      </c>
      <c r="N63" s="23">
        <v>6734.3329727007776</v>
      </c>
      <c r="P63" s="25">
        <v>61</v>
      </c>
      <c r="Q63" s="26">
        <v>33191</v>
      </c>
      <c r="R63" s="26">
        <v>19146</v>
      </c>
      <c r="S63" s="26">
        <v>13813</v>
      </c>
      <c r="T63" s="26">
        <v>9730</v>
      </c>
      <c r="U63" s="25">
        <v>61</v>
      </c>
      <c r="V63" s="26">
        <v>33191</v>
      </c>
      <c r="W63" s="26">
        <v>19146</v>
      </c>
      <c r="X63" s="26">
        <v>13813</v>
      </c>
      <c r="Y63" s="26">
        <v>9730</v>
      </c>
      <c r="AA63" s="27"/>
      <c r="AB63" s="40">
        <v>61</v>
      </c>
      <c r="AC63" s="33">
        <v>26730.925722632612</v>
      </c>
      <c r="AD63" s="33">
        <v>16170.560005049356</v>
      </c>
      <c r="AE63" s="33">
        <v>10560.365717583254</v>
      </c>
      <c r="AF63" s="33">
        <v>8992.8114313794886</v>
      </c>
      <c r="AG63" s="40">
        <v>61</v>
      </c>
      <c r="AH63" s="33">
        <f t="shared" si="8"/>
        <v>26730.925722632612</v>
      </c>
      <c r="AI63" s="33">
        <f t="shared" si="1"/>
        <v>16170.560005049356</v>
      </c>
      <c r="AJ63" s="33">
        <f t="shared" si="2"/>
        <v>10560.365717583254</v>
      </c>
      <c r="AK63" s="33">
        <f t="shared" si="3"/>
        <v>8992.8114313794886</v>
      </c>
      <c r="AN63" s="40">
        <v>61</v>
      </c>
      <c r="AO63" s="33">
        <v>30682.812581009468</v>
      </c>
      <c r="AP63" s="33">
        <v>17325.600005410026</v>
      </c>
      <c r="AQ63" s="33">
        <v>12787.942861135971</v>
      </c>
      <c r="AR63" s="33">
        <v>11030.632003444383</v>
      </c>
      <c r="AS63" s="40">
        <v>61</v>
      </c>
      <c r="AT63" s="33">
        <f t="shared" si="4"/>
        <v>30682.812581009468</v>
      </c>
      <c r="AU63" s="33">
        <f t="shared" si="5"/>
        <v>17325.600005410026</v>
      </c>
      <c r="AV63" s="33">
        <f t="shared" si="6"/>
        <v>12787.942861135971</v>
      </c>
      <c r="AW63" s="33">
        <f t="shared" si="7"/>
        <v>11030.632003444383</v>
      </c>
    </row>
    <row r="64" spans="4:49">
      <c r="E64" s="6">
        <v>62</v>
      </c>
      <c r="F64" s="23">
        <v>19522.632106037632</v>
      </c>
      <c r="G64" s="23">
        <v>11802.968253591451</v>
      </c>
      <c r="H64" s="23">
        <v>8377.5713895535773</v>
      </c>
      <c r="I64" s="23">
        <v>7211.2505614649981</v>
      </c>
      <c r="J64" s="6">
        <v>62</v>
      </c>
      <c r="K64" s="23">
        <v>19522.632106037632</v>
      </c>
      <c r="L64" s="23">
        <v>11802.968253591451</v>
      </c>
      <c r="M64" s="23">
        <v>8377.5713895535773</v>
      </c>
      <c r="N64" s="23">
        <v>7211.2505614649981</v>
      </c>
      <c r="P64" s="25">
        <v>62</v>
      </c>
      <c r="Q64" s="26">
        <v>36048</v>
      </c>
      <c r="R64" s="26">
        <v>20248</v>
      </c>
      <c r="S64" s="26">
        <v>15214</v>
      </c>
      <c r="T64" s="26">
        <v>10780</v>
      </c>
      <c r="U64" s="25">
        <v>62</v>
      </c>
      <c r="V64" s="26">
        <v>36048</v>
      </c>
      <c r="W64" s="26">
        <v>20248</v>
      </c>
      <c r="X64" s="26">
        <v>15214</v>
      </c>
      <c r="Y64" s="26">
        <v>10780</v>
      </c>
      <c r="AA64" s="27"/>
      <c r="AB64" s="40">
        <v>62</v>
      </c>
      <c r="AC64" s="33">
        <v>28158.225151649702</v>
      </c>
      <c r="AD64" s="33">
        <v>17201.8457196571</v>
      </c>
      <c r="AE64" s="33">
        <v>11220.388574932207</v>
      </c>
      <c r="AF64" s="33">
        <v>9867.3417173668513</v>
      </c>
      <c r="AG64" s="40">
        <v>62</v>
      </c>
      <c r="AH64" s="33">
        <f t="shared" si="8"/>
        <v>28158.225151649702</v>
      </c>
      <c r="AI64" s="33">
        <f t="shared" si="1"/>
        <v>17201.8457196571</v>
      </c>
      <c r="AJ64" s="33">
        <f t="shared" si="2"/>
        <v>11220.388574932207</v>
      </c>
      <c r="AK64" s="33">
        <f t="shared" si="3"/>
        <v>9867.3417173668513</v>
      </c>
      <c r="AN64" s="40">
        <v>62</v>
      </c>
      <c r="AO64" s="33">
        <v>33355.905153272724</v>
      </c>
      <c r="AP64" s="33">
        <v>18645.645720107932</v>
      </c>
      <c r="AQ64" s="33">
        <v>13934.732575779777</v>
      </c>
      <c r="AR64" s="33">
        <v>11913.412575148608</v>
      </c>
      <c r="AS64" s="40">
        <v>62</v>
      </c>
      <c r="AT64" s="33">
        <f t="shared" si="4"/>
        <v>33355.905153272724</v>
      </c>
      <c r="AU64" s="33">
        <f t="shared" si="5"/>
        <v>18645.645720107932</v>
      </c>
      <c r="AV64" s="33">
        <f t="shared" si="6"/>
        <v>13934.732575779777</v>
      </c>
      <c r="AW64" s="33">
        <f t="shared" si="7"/>
        <v>11913.412575148608</v>
      </c>
    </row>
    <row r="65" spans="5:49">
      <c r="E65" s="6">
        <v>63</v>
      </c>
      <c r="F65" s="23">
        <v>20841.87489443809</v>
      </c>
      <c r="G65" s="23">
        <v>12499.698434451151</v>
      </c>
      <c r="H65" s="23">
        <v>9206.9339999999993</v>
      </c>
      <c r="I65" s="23">
        <v>7802.5662204421833</v>
      </c>
      <c r="J65" s="6">
        <v>63</v>
      </c>
      <c r="K65" s="23">
        <v>20841.87489443809</v>
      </c>
      <c r="L65" s="23">
        <v>12499.698434451151</v>
      </c>
      <c r="M65" s="23">
        <v>9206.9339999999993</v>
      </c>
      <c r="N65" s="23">
        <v>7802.5662204421833</v>
      </c>
      <c r="P65" s="25">
        <v>63</v>
      </c>
      <c r="Q65" s="26">
        <v>38397</v>
      </c>
      <c r="R65" s="26">
        <v>21633</v>
      </c>
      <c r="S65" s="26">
        <v>16381</v>
      </c>
      <c r="T65" s="26">
        <v>11851</v>
      </c>
      <c r="U65" s="25">
        <v>63</v>
      </c>
      <c r="V65" s="26">
        <v>38397</v>
      </c>
      <c r="W65" s="26">
        <v>21633</v>
      </c>
      <c r="X65" s="26">
        <v>16381</v>
      </c>
      <c r="Y65" s="26">
        <v>11851</v>
      </c>
      <c r="AA65" s="27"/>
      <c r="AB65" s="40">
        <v>63</v>
      </c>
      <c r="AC65" s="33">
        <v>29470.020580630764</v>
      </c>
      <c r="AD65" s="33">
        <v>18150.62857709622</v>
      </c>
      <c r="AE65" s="33">
        <v>12127.920003787018</v>
      </c>
      <c r="AF65" s="33">
        <v>10725.371431920492</v>
      </c>
      <c r="AG65" s="40">
        <v>63</v>
      </c>
      <c r="AH65" s="33">
        <f t="shared" si="8"/>
        <v>29470.020580630764</v>
      </c>
      <c r="AI65" s="33">
        <f t="shared" si="1"/>
        <v>18150.62857709622</v>
      </c>
      <c r="AJ65" s="33">
        <f t="shared" si="2"/>
        <v>12127.920003787018</v>
      </c>
      <c r="AK65" s="33">
        <f t="shared" si="3"/>
        <v>10725.371431920492</v>
      </c>
      <c r="AN65" s="40">
        <v>63</v>
      </c>
      <c r="AO65" s="33">
        <v>35575.232011108586</v>
      </c>
      <c r="AP65" s="33">
        <v>19924.440006221528</v>
      </c>
      <c r="AQ65" s="33">
        <v>14933.01714752007</v>
      </c>
      <c r="AR65" s="33">
        <v>12787.942861135971</v>
      </c>
      <c r="AS65" s="40">
        <v>63</v>
      </c>
      <c r="AT65" s="33">
        <f t="shared" si="4"/>
        <v>35575.232011108586</v>
      </c>
      <c r="AU65" s="33">
        <f t="shared" si="5"/>
        <v>19924.440006221528</v>
      </c>
      <c r="AV65" s="33">
        <f t="shared" si="6"/>
        <v>14933.01714752007</v>
      </c>
      <c r="AW65" s="33">
        <f t="shared" si="7"/>
        <v>12787.942861135971</v>
      </c>
    </row>
    <row r="66" spans="5:49">
      <c r="E66" s="6">
        <v>64</v>
      </c>
      <c r="F66" s="23">
        <v>22412.965062893738</v>
      </c>
      <c r="G66" s="23">
        <v>13216.98656397241</v>
      </c>
      <c r="H66" s="23">
        <v>10173.045343498423</v>
      </c>
      <c r="I66" s="23">
        <v>8523.5375060966198</v>
      </c>
      <c r="J66" s="6">
        <v>64</v>
      </c>
      <c r="K66" s="23">
        <v>22412.965062893738</v>
      </c>
      <c r="L66" s="23">
        <v>13216.98656397241</v>
      </c>
      <c r="M66" s="23">
        <v>10173.045343498423</v>
      </c>
      <c r="N66" s="23">
        <v>8523.5375060966198</v>
      </c>
      <c r="P66" s="25">
        <v>64</v>
      </c>
      <c r="Q66" s="26">
        <v>41948</v>
      </c>
      <c r="R66" s="26">
        <v>23357</v>
      </c>
      <c r="S66" s="26">
        <v>17548</v>
      </c>
      <c r="T66" s="26">
        <v>12973</v>
      </c>
      <c r="U66" s="25">
        <v>64</v>
      </c>
      <c r="V66" s="26">
        <v>41948</v>
      </c>
      <c r="W66" s="26">
        <v>23357</v>
      </c>
      <c r="X66" s="26">
        <v>17548</v>
      </c>
      <c r="Y66" s="26">
        <v>12973</v>
      </c>
      <c r="AA66" s="27"/>
      <c r="AB66" s="40">
        <v>64</v>
      </c>
      <c r="AC66" s="33">
        <v>31516.091438412524</v>
      </c>
      <c r="AD66" s="33">
        <v>19157.163434553371</v>
      </c>
      <c r="AE66" s="33">
        <v>13200.457146979101</v>
      </c>
      <c r="AF66" s="33">
        <v>11715.405717943921</v>
      </c>
      <c r="AG66" s="40">
        <v>64</v>
      </c>
      <c r="AH66" s="33">
        <f t="shared" si="8"/>
        <v>31516.091438412524</v>
      </c>
      <c r="AI66" s="33">
        <f t="shared" si="1"/>
        <v>19157.163434553371</v>
      </c>
      <c r="AJ66" s="33">
        <f t="shared" si="2"/>
        <v>13200.457146979101</v>
      </c>
      <c r="AK66" s="33">
        <f t="shared" si="3"/>
        <v>11715.405717943921</v>
      </c>
      <c r="AN66" s="40">
        <v>64</v>
      </c>
      <c r="AO66" s="33">
        <v>37712.056011775829</v>
      </c>
      <c r="AP66" s="33">
        <v>21285.737149503744</v>
      </c>
      <c r="AQ66" s="33">
        <v>16121.058290748184</v>
      </c>
      <c r="AR66" s="33">
        <v>13670.723432840197</v>
      </c>
      <c r="AS66" s="40">
        <v>64</v>
      </c>
      <c r="AT66" s="33">
        <f t="shared" si="4"/>
        <v>37712.056011775829</v>
      </c>
      <c r="AU66" s="33">
        <f t="shared" si="5"/>
        <v>21285.737149503744</v>
      </c>
      <c r="AV66" s="33">
        <f t="shared" si="6"/>
        <v>16121.058290748184</v>
      </c>
      <c r="AW66" s="33">
        <f t="shared" si="7"/>
        <v>13670.723432840197</v>
      </c>
    </row>
    <row r="67" spans="5:49">
      <c r="E67" s="6">
        <v>65</v>
      </c>
      <c r="F67" s="23">
        <v>24094.31867146703</v>
      </c>
      <c r="G67" s="23">
        <v>14030.265621227018</v>
      </c>
      <c r="H67" s="23">
        <v>11209.56</v>
      </c>
      <c r="I67" s="23">
        <v>9186.7309201267726</v>
      </c>
      <c r="J67" s="6">
        <v>65</v>
      </c>
      <c r="K67" s="23">
        <v>24094.31867146703</v>
      </c>
      <c r="L67" s="23">
        <v>14030.265621227018</v>
      </c>
      <c r="M67" s="23">
        <v>11209.56</v>
      </c>
      <c r="N67" s="23">
        <v>9186.7309201267726</v>
      </c>
      <c r="P67" s="25">
        <v>65</v>
      </c>
      <c r="Q67" s="26">
        <v>44856</v>
      </c>
      <c r="R67" s="26">
        <v>24972</v>
      </c>
      <c r="S67" s="26">
        <v>19054</v>
      </c>
      <c r="T67" s="26">
        <v>13708</v>
      </c>
      <c r="U67" s="25">
        <v>65</v>
      </c>
      <c r="V67" s="26">
        <v>44856</v>
      </c>
      <c r="W67" s="26">
        <v>24972</v>
      </c>
      <c r="X67" s="26">
        <v>19054</v>
      </c>
      <c r="Y67" s="26">
        <v>13708</v>
      </c>
      <c r="AA67" s="27"/>
      <c r="AB67" s="40">
        <v>65</v>
      </c>
      <c r="AC67" s="33">
        <v>33603.413724778591</v>
      </c>
      <c r="AD67" s="33">
        <v>20460.708577817601</v>
      </c>
      <c r="AE67" s="33">
        <v>14355.4971473397</v>
      </c>
      <c r="AF67" s="33">
        <v>12746.691432551661</v>
      </c>
      <c r="AG67" s="40">
        <v>65</v>
      </c>
      <c r="AH67" s="33">
        <f t="shared" si="8"/>
        <v>33603.413724778591</v>
      </c>
      <c r="AI67" s="33">
        <f t="shared" si="1"/>
        <v>20460.708577817601</v>
      </c>
      <c r="AJ67" s="33">
        <f t="shared" si="2"/>
        <v>14355.4971473397</v>
      </c>
      <c r="AK67" s="33">
        <f t="shared" si="3"/>
        <v>12746.691432551661</v>
      </c>
      <c r="AN67" s="40">
        <v>65</v>
      </c>
      <c r="AO67" s="33">
        <v>40376.898298322223</v>
      </c>
      <c r="AP67" s="33">
        <v>22605.782864201654</v>
      </c>
      <c r="AQ67" s="33">
        <v>17540.107434048434</v>
      </c>
      <c r="AR67" s="33">
        <v>14545.25371882756</v>
      </c>
      <c r="AS67" s="40">
        <v>65</v>
      </c>
      <c r="AT67" s="33">
        <f t="shared" si="4"/>
        <v>40376.898298322223</v>
      </c>
      <c r="AU67" s="33">
        <f t="shared" si="5"/>
        <v>22605.782864201654</v>
      </c>
      <c r="AV67" s="33">
        <f t="shared" si="6"/>
        <v>17540.107434048434</v>
      </c>
      <c r="AW67" s="33">
        <f t="shared" si="7"/>
        <v>14545.25371882756</v>
      </c>
    </row>
    <row r="68" spans="5:49">
      <c r="E68" s="6">
        <v>66</v>
      </c>
      <c r="F68" s="23">
        <v>26042.269715939277</v>
      </c>
      <c r="G68" s="23">
        <v>15003.538228430085</v>
      </c>
      <c r="H68" s="23">
        <v>12267.070292225317</v>
      </c>
      <c r="I68" s="23">
        <v>9931.977943218124</v>
      </c>
      <c r="J68" s="6">
        <v>66</v>
      </c>
      <c r="K68" s="23">
        <v>26042.269715939277</v>
      </c>
      <c r="L68" s="23">
        <v>15003.538228430085</v>
      </c>
      <c r="M68" s="23">
        <v>12267.070292225317</v>
      </c>
      <c r="N68" s="23">
        <v>9931.977943218124</v>
      </c>
      <c r="P68" s="25">
        <v>66</v>
      </c>
      <c r="Q68" s="26">
        <v>46729</v>
      </c>
      <c r="R68" s="26">
        <v>25849</v>
      </c>
      <c r="S68" s="26">
        <v>21070</v>
      </c>
      <c r="T68" s="26">
        <v>14636</v>
      </c>
      <c r="U68" s="25">
        <v>66</v>
      </c>
      <c r="V68" s="26">
        <v>46729</v>
      </c>
      <c r="W68" s="26">
        <v>25849</v>
      </c>
      <c r="X68" s="26">
        <v>21070</v>
      </c>
      <c r="Y68" s="26">
        <v>14636</v>
      </c>
      <c r="AA68" s="27"/>
      <c r="AB68" s="40">
        <v>66</v>
      </c>
      <c r="AC68" s="33">
        <v>35855.741725481894</v>
      </c>
      <c r="AD68" s="33">
        <v>21945.760006852695</v>
      </c>
      <c r="AE68" s="33">
        <v>15510.537147700403</v>
      </c>
      <c r="AF68" s="33">
        <v>13695.474289990783</v>
      </c>
      <c r="AG68" s="40">
        <v>66</v>
      </c>
      <c r="AH68" s="33">
        <f t="shared" si="8"/>
        <v>35855.741725481894</v>
      </c>
      <c r="AI68" s="33">
        <f t="shared" si="1"/>
        <v>21945.760006852695</v>
      </c>
      <c r="AJ68" s="33">
        <f t="shared" si="2"/>
        <v>15510.537147700403</v>
      </c>
      <c r="AK68" s="33">
        <f t="shared" si="3"/>
        <v>13695.474289990783</v>
      </c>
      <c r="AN68" s="40">
        <v>66</v>
      </c>
      <c r="AO68" s="33">
        <v>42686.978299043556</v>
      </c>
      <c r="AP68" s="33">
        <v>26376.16343680755</v>
      </c>
      <c r="AQ68" s="33">
        <v>18893.154291613791</v>
      </c>
      <c r="AR68" s="33">
        <v>16533.572576591283</v>
      </c>
      <c r="AS68" s="40">
        <v>66</v>
      </c>
      <c r="AT68" s="33">
        <f t="shared" si="4"/>
        <v>42686.978299043556</v>
      </c>
      <c r="AU68" s="33">
        <f t="shared" si="5"/>
        <v>26376.16343680755</v>
      </c>
      <c r="AV68" s="33">
        <f t="shared" si="6"/>
        <v>18893.154291613791</v>
      </c>
      <c r="AW68" s="33">
        <f t="shared" si="7"/>
        <v>16533.572576591283</v>
      </c>
    </row>
    <row r="69" spans="5:49">
      <c r="E69" s="6">
        <v>67</v>
      </c>
      <c r="F69" s="23">
        <v>28139.719315782888</v>
      </c>
      <c r="G69" s="23">
        <v>16384.242200167704</v>
      </c>
      <c r="H69" s="23">
        <v>13346.523403975851</v>
      </c>
      <c r="I69" s="23">
        <v>10795.292669592694</v>
      </c>
      <c r="J69" s="6">
        <v>67</v>
      </c>
      <c r="K69" s="23">
        <v>28139.719315782888</v>
      </c>
      <c r="L69" s="23">
        <v>16384.242200167704</v>
      </c>
      <c r="M69" s="23">
        <v>13346.523403975851</v>
      </c>
      <c r="N69" s="23">
        <v>10795.292669592694</v>
      </c>
      <c r="P69" s="25">
        <v>67</v>
      </c>
      <c r="Q69" s="26">
        <v>49193</v>
      </c>
      <c r="R69" s="26">
        <v>27705</v>
      </c>
      <c r="S69" s="26">
        <v>23076</v>
      </c>
      <c r="T69" s="26">
        <v>15615</v>
      </c>
      <c r="U69" s="25">
        <v>67</v>
      </c>
      <c r="V69" s="26">
        <v>49193</v>
      </c>
      <c r="W69" s="26">
        <v>27705</v>
      </c>
      <c r="X69" s="26">
        <v>23076</v>
      </c>
      <c r="Y69" s="26">
        <v>15615</v>
      </c>
      <c r="AA69" s="27"/>
      <c r="AB69" s="40">
        <v>67</v>
      </c>
      <c r="AC69" s="33">
        <v>38066.818297600883</v>
      </c>
      <c r="AD69" s="33">
        <v>23529.814864490188</v>
      </c>
      <c r="AE69" s="33">
        <v>16995.58857673555</v>
      </c>
      <c r="AF69" s="33">
        <v>14702.009147447936</v>
      </c>
      <c r="AG69" s="40">
        <v>67</v>
      </c>
      <c r="AH69" s="33">
        <f t="shared" si="8"/>
        <v>38066.818297600883</v>
      </c>
      <c r="AI69" s="33">
        <f t="shared" si="1"/>
        <v>23529.814864490188</v>
      </c>
      <c r="AJ69" s="33">
        <f t="shared" si="2"/>
        <v>16995.58857673555</v>
      </c>
      <c r="AK69" s="33">
        <f t="shared" si="3"/>
        <v>14702.009147447936</v>
      </c>
      <c r="AN69" s="40">
        <v>67</v>
      </c>
      <c r="AO69" s="33">
        <v>45360.070871306823</v>
      </c>
      <c r="AP69" s="33">
        <v>27968.468580161898</v>
      </c>
      <c r="AQ69" s="33">
        <v>20798.970292208891</v>
      </c>
      <c r="AR69" s="33">
        <v>17903.120005590357</v>
      </c>
      <c r="AS69" s="40">
        <v>67</v>
      </c>
      <c r="AT69" s="33">
        <f t="shared" si="4"/>
        <v>45360.070871306823</v>
      </c>
      <c r="AU69" s="33">
        <f t="shared" si="5"/>
        <v>27968.468580161898</v>
      </c>
      <c r="AV69" s="33">
        <f t="shared" si="6"/>
        <v>20798.970292208891</v>
      </c>
      <c r="AW69" s="33">
        <f t="shared" si="7"/>
        <v>17903.120005590357</v>
      </c>
    </row>
    <row r="70" spans="5:49">
      <c r="E70" s="6">
        <v>68</v>
      </c>
      <c r="F70" s="23">
        <v>30231.821300941796</v>
      </c>
      <c r="G70" s="23">
        <v>17727.5327955631</v>
      </c>
      <c r="H70" s="23">
        <v>14469.454356830713</v>
      </c>
      <c r="I70" s="23">
        <v>11698.069651981465</v>
      </c>
      <c r="J70" s="6">
        <v>68</v>
      </c>
      <c r="K70" s="23">
        <v>30231.821300941796</v>
      </c>
      <c r="L70" s="23">
        <v>17727.5327955631</v>
      </c>
      <c r="M70" s="23">
        <v>14469.454356830713</v>
      </c>
      <c r="N70" s="23">
        <v>11698.069651981465</v>
      </c>
      <c r="P70" s="25">
        <v>68</v>
      </c>
      <c r="Q70" s="26">
        <v>52039</v>
      </c>
      <c r="R70" s="26">
        <v>29324</v>
      </c>
      <c r="S70" s="26">
        <v>24508</v>
      </c>
      <c r="T70" s="26">
        <v>16350</v>
      </c>
      <c r="U70" s="25">
        <v>68</v>
      </c>
      <c r="V70" s="26">
        <v>52039</v>
      </c>
      <c r="W70" s="26">
        <v>29324</v>
      </c>
      <c r="X70" s="26">
        <v>24508</v>
      </c>
      <c r="Y70" s="26">
        <v>16350</v>
      </c>
      <c r="AA70" s="27"/>
      <c r="AB70" s="40">
        <v>68</v>
      </c>
      <c r="AC70" s="33">
        <v>39749.87658384072</v>
      </c>
      <c r="AD70" s="33">
        <v>25039.61715067592</v>
      </c>
      <c r="AE70" s="33">
        <v>18645.645720107932</v>
      </c>
      <c r="AF70" s="33">
        <v>15840.548576374882</v>
      </c>
      <c r="AG70" s="40">
        <v>68</v>
      </c>
      <c r="AH70" s="33">
        <f t="shared" si="8"/>
        <v>39749.87658384072</v>
      </c>
      <c r="AI70" s="33">
        <f t="shared" si="1"/>
        <v>25039.61715067592</v>
      </c>
      <c r="AJ70" s="33">
        <f t="shared" si="2"/>
        <v>18645.645720107932</v>
      </c>
      <c r="AK70" s="33">
        <f t="shared" si="3"/>
        <v>15840.548576374882</v>
      </c>
      <c r="AN70" s="40">
        <v>68</v>
      </c>
      <c r="AO70" s="33">
        <v>48981.946301009193</v>
      </c>
      <c r="AP70" s="33">
        <v>29767.030866437795</v>
      </c>
      <c r="AQ70" s="33">
        <v>22820.290292840062</v>
      </c>
      <c r="AR70" s="33">
        <v>19388.171434625503</v>
      </c>
      <c r="AS70" s="40">
        <v>68</v>
      </c>
      <c r="AT70" s="33">
        <f t="shared" si="4"/>
        <v>48981.946301009193</v>
      </c>
      <c r="AU70" s="33">
        <f t="shared" si="5"/>
        <v>29767.030866437795</v>
      </c>
      <c r="AV70" s="33">
        <f t="shared" si="6"/>
        <v>22820.290292840062</v>
      </c>
      <c r="AW70" s="33">
        <f t="shared" si="7"/>
        <v>19388.171434625503</v>
      </c>
    </row>
    <row r="71" spans="5:49">
      <c r="E71" s="6">
        <v>69</v>
      </c>
      <c r="F71" s="23">
        <v>32455.446523673105</v>
      </c>
      <c r="G71" s="23">
        <v>19136.844204894587</v>
      </c>
      <c r="H71" s="23">
        <v>15629.328000000001</v>
      </c>
      <c r="I71" s="23">
        <v>12621.949925906802</v>
      </c>
      <c r="J71" s="6">
        <v>69</v>
      </c>
      <c r="K71" s="23">
        <v>32455.446523673105</v>
      </c>
      <c r="L71" s="23">
        <v>19136.844204894587</v>
      </c>
      <c r="M71" s="23">
        <v>15629.328000000001</v>
      </c>
      <c r="N71" s="23">
        <v>12621.949925906802</v>
      </c>
      <c r="P71" s="25">
        <v>69</v>
      </c>
      <c r="Q71" s="26">
        <v>53757</v>
      </c>
      <c r="R71" s="26">
        <v>31118</v>
      </c>
      <c r="S71" s="26">
        <v>25420</v>
      </c>
      <c r="T71" s="26">
        <v>17421</v>
      </c>
      <c r="U71" s="25">
        <v>69</v>
      </c>
      <c r="V71" s="26">
        <v>53757</v>
      </c>
      <c r="W71" s="26">
        <v>31118</v>
      </c>
      <c r="X71" s="26">
        <v>25420</v>
      </c>
      <c r="Y71" s="26">
        <v>17421</v>
      </c>
      <c r="AA71" s="27"/>
      <c r="AB71" s="40">
        <v>69</v>
      </c>
      <c r="AC71" s="33">
        <v>43528.507442163471</v>
      </c>
      <c r="AD71" s="33">
        <v>26730.925722632612</v>
      </c>
      <c r="AE71" s="33">
        <v>20213.200006311698</v>
      </c>
      <c r="AF71" s="33">
        <v>16995.58857673555</v>
      </c>
      <c r="AG71" s="40">
        <v>69</v>
      </c>
      <c r="AH71" s="33">
        <f t="shared" si="8"/>
        <v>43528.507442163471</v>
      </c>
      <c r="AI71" s="33">
        <f t="shared" si="1"/>
        <v>26730.925722632612</v>
      </c>
      <c r="AJ71" s="33">
        <f t="shared" si="2"/>
        <v>20213.200006311698</v>
      </c>
      <c r="AK71" s="33">
        <f t="shared" si="3"/>
        <v>16995.58857673555</v>
      </c>
      <c r="AN71" s="40">
        <v>69</v>
      </c>
      <c r="AO71" s="33">
        <v>51762.29258759167</v>
      </c>
      <c r="AP71" s="33">
        <v>32522.626295869679</v>
      </c>
      <c r="AQ71" s="33">
        <v>24503.348579079895</v>
      </c>
      <c r="AR71" s="33">
        <v>20749.468577907723</v>
      </c>
      <c r="AS71" s="40">
        <v>69</v>
      </c>
      <c r="AT71" s="33">
        <f t="shared" si="4"/>
        <v>51762.29258759167</v>
      </c>
      <c r="AU71" s="33">
        <f t="shared" si="5"/>
        <v>32522.626295869679</v>
      </c>
      <c r="AV71" s="33">
        <f t="shared" si="6"/>
        <v>24503.348579079895</v>
      </c>
      <c r="AW71" s="33">
        <f t="shared" si="7"/>
        <v>20749.468577907723</v>
      </c>
    </row>
    <row r="72" spans="5:49">
      <c r="E72" s="6">
        <v>70</v>
      </c>
      <c r="F72" s="23">
        <v>34739.949775220317</v>
      </c>
      <c r="G72" s="23">
        <v>20640.823297803498</v>
      </c>
      <c r="H72" s="23">
        <v>16872.618000000002</v>
      </c>
      <c r="I72" s="23">
        <v>13605.721351974902</v>
      </c>
      <c r="J72" s="6">
        <v>70</v>
      </c>
      <c r="K72" s="23">
        <v>34739.949775220317</v>
      </c>
      <c r="L72" s="23">
        <v>20640.823297803498</v>
      </c>
      <c r="M72" s="23">
        <v>16872.618000000002</v>
      </c>
      <c r="N72" s="23">
        <v>13605.721351974902</v>
      </c>
      <c r="P72" s="25">
        <v>70</v>
      </c>
      <c r="Q72" s="26">
        <v>55123</v>
      </c>
      <c r="R72" s="26">
        <v>33414</v>
      </c>
      <c r="S72" s="26">
        <v>27627</v>
      </c>
      <c r="T72" s="26">
        <v>18390</v>
      </c>
      <c r="U72" s="25">
        <v>70</v>
      </c>
      <c r="V72" s="26">
        <v>55123</v>
      </c>
      <c r="W72" s="26">
        <v>33414</v>
      </c>
      <c r="X72" s="26">
        <v>27627</v>
      </c>
      <c r="Y72" s="26">
        <v>18390</v>
      </c>
      <c r="AA72" s="27"/>
      <c r="AB72" s="81">
        <v>70</v>
      </c>
      <c r="AC72" s="82">
        <v>46457.358871649463</v>
      </c>
      <c r="AD72" s="82">
        <v>29206.011437691184</v>
      </c>
      <c r="AE72" s="82">
        <v>21863.257149684079</v>
      </c>
      <c r="AF72" s="82">
        <v>18150.62857709622</v>
      </c>
      <c r="AG72" s="81">
        <v>70</v>
      </c>
      <c r="AH72" s="82">
        <f t="shared" si="8"/>
        <v>46457.358871649463</v>
      </c>
      <c r="AI72" s="82">
        <f t="shared" si="1"/>
        <v>29206.011437691184</v>
      </c>
      <c r="AJ72" s="82">
        <f t="shared" si="2"/>
        <v>21863.257149684079</v>
      </c>
      <c r="AK72" s="82">
        <f t="shared" si="3"/>
        <v>18150.62857709622</v>
      </c>
      <c r="AN72" s="40">
        <v>70</v>
      </c>
      <c r="AO72" s="33">
        <v>56027.690303209274</v>
      </c>
      <c r="AP72" s="33">
        <v>34956.460582343949</v>
      </c>
      <c r="AQ72" s="33">
        <v>26004.900579548761</v>
      </c>
      <c r="AR72" s="33">
        <v>22226.269721226006</v>
      </c>
      <c r="AS72" s="40">
        <v>70</v>
      </c>
      <c r="AT72" s="33">
        <f t="shared" si="4"/>
        <v>56027.690303209274</v>
      </c>
      <c r="AU72" s="33">
        <f t="shared" si="5"/>
        <v>34956.460582343949</v>
      </c>
      <c r="AV72" s="33">
        <f t="shared" si="6"/>
        <v>26004.900579548761</v>
      </c>
      <c r="AW72" s="33">
        <f t="shared" si="7"/>
        <v>22226.269721226006</v>
      </c>
    </row>
    <row r="73" spans="5:49">
      <c r="E73" s="6">
        <v>71</v>
      </c>
      <c r="F73" s="23">
        <v>35282.953232582884</v>
      </c>
      <c r="G73" s="23">
        <v>23556.707374123034</v>
      </c>
      <c r="H73" s="23">
        <v>18378.839999999997</v>
      </c>
      <c r="I73" s="23">
        <v>14591.440634228982</v>
      </c>
      <c r="J73" s="6">
        <v>71</v>
      </c>
      <c r="K73" s="23">
        <v>35282.953232582884</v>
      </c>
      <c r="L73" s="23">
        <v>23556.707374123034</v>
      </c>
      <c r="M73" s="23">
        <v>18378.839999999997</v>
      </c>
      <c r="N73" s="23">
        <v>14591.440634228982</v>
      </c>
      <c r="P73" s="25">
        <v>71</v>
      </c>
      <c r="Q73" s="26">
        <v>56406</v>
      </c>
      <c r="R73" s="26">
        <v>37042</v>
      </c>
      <c r="S73" s="26">
        <v>29028</v>
      </c>
      <c r="T73" s="26">
        <v>19593</v>
      </c>
      <c r="U73" s="25">
        <v>71</v>
      </c>
      <c r="V73" s="26">
        <v>56406</v>
      </c>
      <c r="W73" s="26">
        <v>37042</v>
      </c>
      <c r="X73" s="26">
        <v>29028</v>
      </c>
      <c r="Y73" s="26">
        <v>19593</v>
      </c>
      <c r="AA73" s="27"/>
      <c r="AB73" s="40">
        <v>71</v>
      </c>
      <c r="AC73" s="33">
        <v>50046.233158484392</v>
      </c>
      <c r="AD73" s="33">
        <v>31516.091438412524</v>
      </c>
      <c r="AE73" s="33">
        <v>23760.82286456232</v>
      </c>
      <c r="AF73" s="33">
        <v>19305.668577456883</v>
      </c>
      <c r="AG73" s="40">
        <v>71</v>
      </c>
      <c r="AH73" s="33">
        <f t="shared" si="8"/>
        <v>50046.233158484392</v>
      </c>
      <c r="AI73" s="33">
        <f t="shared" si="1"/>
        <v>31516.091438412524</v>
      </c>
      <c r="AJ73" s="33">
        <f t="shared" si="2"/>
        <v>23760.82286456232</v>
      </c>
      <c r="AK73" s="33">
        <f t="shared" si="3"/>
        <v>19305.668577456883</v>
      </c>
      <c r="AN73" s="40">
        <v>71</v>
      </c>
      <c r="AO73" s="33">
        <v>61901.893733614968</v>
      </c>
      <c r="AP73" s="33">
        <v>37926.563440414233</v>
      </c>
      <c r="AQ73" s="33">
        <v>28232.477723101478</v>
      </c>
      <c r="AR73" s="33">
        <v>23810.324578863492</v>
      </c>
      <c r="AS73" s="40">
        <v>71</v>
      </c>
      <c r="AT73" s="33">
        <f t="shared" si="4"/>
        <v>61901.893733614968</v>
      </c>
      <c r="AU73" s="33">
        <f t="shared" si="5"/>
        <v>37926.563440414233</v>
      </c>
      <c r="AV73" s="33">
        <f t="shared" si="6"/>
        <v>28232.477723101478</v>
      </c>
      <c r="AW73" s="33">
        <f t="shared" si="7"/>
        <v>23810.324578863492</v>
      </c>
    </row>
    <row r="74" spans="5:49">
      <c r="E74" s="6">
        <v>72</v>
      </c>
      <c r="F74" s="23">
        <v>35282.953232582884</v>
      </c>
      <c r="G74" s="23">
        <v>23556.707374123034</v>
      </c>
      <c r="H74" s="23">
        <v>18378.839999999997</v>
      </c>
      <c r="I74" s="23">
        <v>14591.440634228982</v>
      </c>
      <c r="J74" s="6">
        <v>72</v>
      </c>
      <c r="K74" s="23">
        <v>35282.953232582884</v>
      </c>
      <c r="L74" s="23">
        <v>23556.707374123034</v>
      </c>
      <c r="M74" s="23">
        <v>18378.839999999997</v>
      </c>
      <c r="N74" s="23">
        <v>14591.440634228982</v>
      </c>
      <c r="P74" s="25">
        <v>72</v>
      </c>
      <c r="Q74" s="26">
        <v>56406</v>
      </c>
      <c r="R74" s="26">
        <v>37042</v>
      </c>
      <c r="S74" s="26">
        <v>29028</v>
      </c>
      <c r="T74" s="26">
        <v>19593</v>
      </c>
      <c r="U74" s="25">
        <v>72</v>
      </c>
      <c r="V74" s="26">
        <v>56406</v>
      </c>
      <c r="W74" s="26">
        <v>37042</v>
      </c>
      <c r="X74" s="26">
        <v>29028</v>
      </c>
      <c r="Y74" s="26">
        <v>19593</v>
      </c>
      <c r="AA74" s="27"/>
      <c r="AB74" s="40">
        <v>72</v>
      </c>
      <c r="AC74" s="33">
        <v>50046.233158484392</v>
      </c>
      <c r="AD74" s="33">
        <v>31516.091438412524</v>
      </c>
      <c r="AE74" s="33">
        <v>23760.82286456232</v>
      </c>
      <c r="AF74" s="33">
        <v>19305.668577456883</v>
      </c>
      <c r="AG74" s="40">
        <v>72</v>
      </c>
      <c r="AH74" s="33">
        <f t="shared" si="8"/>
        <v>50046.233158484392</v>
      </c>
      <c r="AI74" s="33">
        <f t="shared" si="1"/>
        <v>31516.091438412524</v>
      </c>
      <c r="AJ74" s="33">
        <f t="shared" si="2"/>
        <v>23760.82286456232</v>
      </c>
      <c r="AK74" s="33">
        <f t="shared" si="3"/>
        <v>19305.668577456883</v>
      </c>
      <c r="AN74" s="40">
        <v>72</v>
      </c>
      <c r="AO74" s="33">
        <v>61901.893733614968</v>
      </c>
      <c r="AP74" s="33">
        <v>37926.563440414233</v>
      </c>
      <c r="AQ74" s="33">
        <v>28232.477723101478</v>
      </c>
      <c r="AR74" s="33">
        <v>23810.324578863492</v>
      </c>
      <c r="AS74" s="40">
        <v>72</v>
      </c>
      <c r="AT74" s="33">
        <f t="shared" si="4"/>
        <v>61901.893733614968</v>
      </c>
      <c r="AU74" s="33">
        <f t="shared" si="5"/>
        <v>37926.563440414233</v>
      </c>
      <c r="AV74" s="33">
        <f t="shared" si="6"/>
        <v>28232.477723101478</v>
      </c>
      <c r="AW74" s="33">
        <f t="shared" si="7"/>
        <v>23810.324578863492</v>
      </c>
    </row>
    <row r="75" spans="5:49">
      <c r="E75" s="6">
        <v>73</v>
      </c>
      <c r="F75" s="23">
        <v>35282.953232582884</v>
      </c>
      <c r="G75" s="23">
        <v>23556.707374123034</v>
      </c>
      <c r="H75" s="23">
        <v>18378.839999999997</v>
      </c>
      <c r="I75" s="23">
        <v>14591.440634228982</v>
      </c>
      <c r="J75" s="6">
        <v>73</v>
      </c>
      <c r="K75" s="23">
        <v>35282.953232582884</v>
      </c>
      <c r="L75" s="23">
        <v>23556.707374123034</v>
      </c>
      <c r="M75" s="23">
        <v>18378.839999999997</v>
      </c>
      <c r="N75" s="23">
        <v>14591.440634228982</v>
      </c>
      <c r="P75" s="25">
        <v>73</v>
      </c>
      <c r="Q75" s="26">
        <v>56406</v>
      </c>
      <c r="R75" s="26">
        <v>37042</v>
      </c>
      <c r="S75" s="26">
        <v>29028</v>
      </c>
      <c r="T75" s="26">
        <v>19593</v>
      </c>
      <c r="U75" s="25">
        <v>73</v>
      </c>
      <c r="V75" s="26">
        <v>56406</v>
      </c>
      <c r="W75" s="26">
        <v>37042</v>
      </c>
      <c r="X75" s="26">
        <v>29028</v>
      </c>
      <c r="Y75" s="26">
        <v>19593</v>
      </c>
      <c r="AA75" s="27"/>
      <c r="AB75" s="40">
        <v>73</v>
      </c>
      <c r="AC75" s="33">
        <v>50046.233158484392</v>
      </c>
      <c r="AD75" s="33">
        <v>31516.091438412524</v>
      </c>
      <c r="AE75" s="33">
        <v>23760.82286456232</v>
      </c>
      <c r="AF75" s="33">
        <v>19305.668577456883</v>
      </c>
      <c r="AG75" s="40">
        <v>73</v>
      </c>
      <c r="AH75" s="33">
        <f t="shared" si="8"/>
        <v>50046.233158484392</v>
      </c>
      <c r="AI75" s="33">
        <f t="shared" si="1"/>
        <v>31516.091438412524</v>
      </c>
      <c r="AJ75" s="33">
        <f t="shared" si="2"/>
        <v>23760.82286456232</v>
      </c>
      <c r="AK75" s="33">
        <f t="shared" si="3"/>
        <v>19305.668577456883</v>
      </c>
      <c r="AN75" s="40">
        <v>73</v>
      </c>
      <c r="AO75" s="33">
        <v>61901.893733614968</v>
      </c>
      <c r="AP75" s="33">
        <v>37926.563440414233</v>
      </c>
      <c r="AQ75" s="33">
        <v>28232.477723101478</v>
      </c>
      <c r="AR75" s="33">
        <v>23810.324578863492</v>
      </c>
      <c r="AS75" s="40">
        <v>73</v>
      </c>
      <c r="AT75" s="33">
        <f t="shared" si="4"/>
        <v>61901.893733614968</v>
      </c>
      <c r="AU75" s="33">
        <f t="shared" si="5"/>
        <v>37926.563440414233</v>
      </c>
      <c r="AV75" s="33">
        <f t="shared" si="6"/>
        <v>28232.477723101478</v>
      </c>
      <c r="AW75" s="33">
        <f t="shared" si="7"/>
        <v>23810.324578863492</v>
      </c>
    </row>
    <row r="76" spans="5:49">
      <c r="E76" s="6">
        <v>74</v>
      </c>
      <c r="F76" s="23">
        <v>35282.953232582884</v>
      </c>
      <c r="G76" s="23">
        <v>23556.707374123034</v>
      </c>
      <c r="H76" s="23">
        <v>18378.839999999997</v>
      </c>
      <c r="I76" s="23">
        <v>14591.440634228982</v>
      </c>
      <c r="J76" s="6">
        <v>74</v>
      </c>
      <c r="K76" s="23">
        <v>35282.953232582884</v>
      </c>
      <c r="L76" s="23">
        <v>23556.707374123034</v>
      </c>
      <c r="M76" s="23">
        <v>18378.839999999997</v>
      </c>
      <c r="N76" s="23">
        <v>14591.440634228982</v>
      </c>
      <c r="P76" s="25">
        <v>74</v>
      </c>
      <c r="Q76" s="26">
        <v>56406</v>
      </c>
      <c r="R76" s="26">
        <v>37042</v>
      </c>
      <c r="S76" s="26">
        <v>29028</v>
      </c>
      <c r="T76" s="26">
        <v>19593</v>
      </c>
      <c r="U76" s="25">
        <v>74</v>
      </c>
      <c r="V76" s="26">
        <v>56406</v>
      </c>
      <c r="W76" s="26">
        <v>37042</v>
      </c>
      <c r="X76" s="26">
        <v>29028</v>
      </c>
      <c r="Y76" s="26">
        <v>19593</v>
      </c>
      <c r="AA76" s="27"/>
      <c r="AB76" s="40">
        <v>74</v>
      </c>
      <c r="AC76" s="33">
        <v>50046.233158484392</v>
      </c>
      <c r="AD76" s="33">
        <v>31516.091438412524</v>
      </c>
      <c r="AE76" s="33">
        <v>23760.82286456232</v>
      </c>
      <c r="AF76" s="33">
        <v>19305.668577456883</v>
      </c>
      <c r="AG76" s="40">
        <v>74</v>
      </c>
      <c r="AH76" s="33">
        <f t="shared" si="8"/>
        <v>50046.233158484392</v>
      </c>
      <c r="AI76" s="33">
        <f t="shared" si="1"/>
        <v>31516.091438412524</v>
      </c>
      <c r="AJ76" s="33">
        <f t="shared" si="2"/>
        <v>23760.82286456232</v>
      </c>
      <c r="AK76" s="33">
        <f t="shared" si="3"/>
        <v>19305.668577456883</v>
      </c>
      <c r="AN76" s="40">
        <v>74</v>
      </c>
      <c r="AO76" s="33">
        <v>61901.893733614968</v>
      </c>
      <c r="AP76" s="33">
        <v>37926.563440414233</v>
      </c>
      <c r="AQ76" s="33">
        <v>28232.477723101478</v>
      </c>
      <c r="AR76" s="33">
        <v>23810.324578863492</v>
      </c>
      <c r="AS76" s="40">
        <v>74</v>
      </c>
      <c r="AT76" s="33">
        <f t="shared" si="4"/>
        <v>61901.893733614968</v>
      </c>
      <c r="AU76" s="33">
        <f t="shared" si="5"/>
        <v>37926.563440414233</v>
      </c>
      <c r="AV76" s="33">
        <f t="shared" si="6"/>
        <v>28232.477723101478</v>
      </c>
      <c r="AW76" s="33">
        <f t="shared" si="7"/>
        <v>23810.324578863492</v>
      </c>
    </row>
    <row r="77" spans="5:49">
      <c r="E77" s="6">
        <v>75</v>
      </c>
      <c r="F77" s="23">
        <v>35282.953232582884</v>
      </c>
      <c r="G77" s="23">
        <v>23556.707374123034</v>
      </c>
      <c r="H77" s="23">
        <v>18378.839999999997</v>
      </c>
      <c r="I77" s="23">
        <v>14591.440634228982</v>
      </c>
      <c r="J77" s="6">
        <v>75</v>
      </c>
      <c r="K77" s="23">
        <v>35282.953232582884</v>
      </c>
      <c r="L77" s="23">
        <v>23556.707374123034</v>
      </c>
      <c r="M77" s="23">
        <v>18378.839999999997</v>
      </c>
      <c r="N77" s="23">
        <v>14591.440634228982</v>
      </c>
      <c r="P77" s="25">
        <v>75</v>
      </c>
      <c r="Q77" s="26">
        <v>56406</v>
      </c>
      <c r="R77" s="26">
        <v>37042</v>
      </c>
      <c r="S77" s="26">
        <v>29028</v>
      </c>
      <c r="T77" s="26">
        <v>19593</v>
      </c>
      <c r="U77" s="25">
        <v>75</v>
      </c>
      <c r="V77" s="26">
        <v>56406</v>
      </c>
      <c r="W77" s="26">
        <v>37042</v>
      </c>
      <c r="X77" s="26">
        <v>29028</v>
      </c>
      <c r="Y77" s="26">
        <v>19593</v>
      </c>
      <c r="AA77" s="27"/>
      <c r="AB77" s="40">
        <v>75</v>
      </c>
      <c r="AC77" s="33">
        <v>50046.233158484392</v>
      </c>
      <c r="AD77" s="33">
        <v>31516.091438412524</v>
      </c>
      <c r="AE77" s="33">
        <v>23760.82286456232</v>
      </c>
      <c r="AF77" s="33">
        <v>19305.668577456883</v>
      </c>
      <c r="AG77" s="40">
        <v>75</v>
      </c>
      <c r="AH77" s="33">
        <f t="shared" si="8"/>
        <v>50046.233158484392</v>
      </c>
      <c r="AI77" s="33">
        <f t="shared" si="1"/>
        <v>31516.091438412524</v>
      </c>
      <c r="AJ77" s="33">
        <f t="shared" si="2"/>
        <v>23760.82286456232</v>
      </c>
      <c r="AK77" s="33">
        <f t="shared" si="3"/>
        <v>19305.668577456883</v>
      </c>
      <c r="AN77" s="40">
        <v>75</v>
      </c>
      <c r="AO77" s="33">
        <v>61901.893733614968</v>
      </c>
      <c r="AP77" s="33">
        <v>37926.563440414233</v>
      </c>
      <c r="AQ77" s="33">
        <v>28232.477723101478</v>
      </c>
      <c r="AR77" s="33">
        <v>23810.324578863492</v>
      </c>
      <c r="AS77" s="40">
        <v>75</v>
      </c>
      <c r="AT77" s="33">
        <f t="shared" si="4"/>
        <v>61901.893733614968</v>
      </c>
      <c r="AU77" s="33">
        <f t="shared" si="5"/>
        <v>37926.563440414233</v>
      </c>
      <c r="AV77" s="33">
        <f t="shared" si="6"/>
        <v>28232.477723101478</v>
      </c>
      <c r="AW77" s="33">
        <f t="shared" si="7"/>
        <v>23810.324578863492</v>
      </c>
    </row>
    <row r="78" spans="5:49">
      <c r="E78" s="6">
        <v>76</v>
      </c>
      <c r="F78" s="23">
        <v>35282.953232582884</v>
      </c>
      <c r="G78" s="23">
        <v>23556.707374123034</v>
      </c>
      <c r="H78" s="23">
        <v>18378.839999999997</v>
      </c>
      <c r="I78" s="23">
        <v>14591.440634228982</v>
      </c>
      <c r="J78" s="6">
        <v>76</v>
      </c>
      <c r="K78" s="23">
        <v>35282.953232582884</v>
      </c>
      <c r="L78" s="23">
        <v>23556.707374123034</v>
      </c>
      <c r="M78" s="23">
        <v>18378.839999999997</v>
      </c>
      <c r="N78" s="23">
        <v>14591.440634228982</v>
      </c>
      <c r="P78" s="25">
        <v>76</v>
      </c>
      <c r="Q78" s="26">
        <v>60195</v>
      </c>
      <c r="R78" s="26">
        <v>42157</v>
      </c>
      <c r="S78" s="26">
        <v>31808</v>
      </c>
      <c r="T78" s="26">
        <v>21572</v>
      </c>
      <c r="U78" s="25">
        <v>76</v>
      </c>
      <c r="V78" s="26">
        <v>60195</v>
      </c>
      <c r="W78" s="26">
        <v>42157</v>
      </c>
      <c r="X78" s="26">
        <v>31808</v>
      </c>
      <c r="Y78" s="26">
        <v>21572</v>
      </c>
      <c r="AA78" s="27"/>
      <c r="AB78" s="40">
        <v>76</v>
      </c>
      <c r="AC78" s="33">
        <v>53313.346302361708</v>
      </c>
      <c r="AD78" s="33">
        <v>34238.685724976953</v>
      </c>
      <c r="AE78" s="33">
        <v>25575.885722271942</v>
      </c>
      <c r="AF78" s="33">
        <v>20625.714292154793</v>
      </c>
      <c r="AG78" s="40">
        <v>76</v>
      </c>
      <c r="AH78" s="33">
        <f t="shared" si="8"/>
        <v>53313.346302361708</v>
      </c>
      <c r="AI78" s="33">
        <f t="shared" si="1"/>
        <v>34238.685724976953</v>
      </c>
      <c r="AJ78" s="33">
        <f t="shared" si="2"/>
        <v>25575.885722271942</v>
      </c>
      <c r="AK78" s="33">
        <f t="shared" si="3"/>
        <v>20625.714292154793</v>
      </c>
      <c r="AN78" s="40">
        <v>76</v>
      </c>
      <c r="AO78" s="33">
        <v>64030.46744856533</v>
      </c>
      <c r="AP78" s="33">
        <v>43223.246870639588</v>
      </c>
      <c r="AQ78" s="33">
        <v>31144.828581153735</v>
      </c>
      <c r="AR78" s="33">
        <v>25179.87200786257</v>
      </c>
      <c r="AS78" s="40">
        <v>76</v>
      </c>
      <c r="AT78" s="33">
        <f t="shared" si="4"/>
        <v>64030.46744856533</v>
      </c>
      <c r="AU78" s="33">
        <f t="shared" si="5"/>
        <v>43223.246870639588</v>
      </c>
      <c r="AV78" s="33">
        <f t="shared" si="6"/>
        <v>31144.828581153735</v>
      </c>
      <c r="AW78" s="33">
        <f t="shared" si="7"/>
        <v>25179.87200786257</v>
      </c>
    </row>
    <row r="79" spans="5:49">
      <c r="E79" s="6">
        <v>77</v>
      </c>
      <c r="F79" s="23">
        <v>35282.953232582884</v>
      </c>
      <c r="G79" s="23">
        <v>23556.707374123034</v>
      </c>
      <c r="H79" s="23">
        <v>18378.839999999997</v>
      </c>
      <c r="I79" s="23">
        <v>14591.440634228982</v>
      </c>
      <c r="J79" s="6">
        <v>77</v>
      </c>
      <c r="K79" s="23">
        <v>35282.953232582884</v>
      </c>
      <c r="L79" s="23">
        <v>23556.707374123034</v>
      </c>
      <c r="M79" s="23">
        <v>18378.839999999997</v>
      </c>
      <c r="N79" s="23">
        <v>14591.440634228982</v>
      </c>
      <c r="P79" s="25">
        <v>77</v>
      </c>
      <c r="Q79" s="26">
        <v>60195</v>
      </c>
      <c r="R79" s="26">
        <v>42157</v>
      </c>
      <c r="S79" s="26">
        <v>31808</v>
      </c>
      <c r="T79" s="26">
        <v>21572</v>
      </c>
      <c r="U79" s="25">
        <v>77</v>
      </c>
      <c r="V79" s="26">
        <v>60195</v>
      </c>
      <c r="W79" s="26">
        <v>42157</v>
      </c>
      <c r="X79" s="26">
        <v>31808</v>
      </c>
      <c r="Y79" s="26">
        <v>21572</v>
      </c>
      <c r="AA79" s="27"/>
      <c r="AB79" s="40">
        <v>77</v>
      </c>
      <c r="AC79" s="33">
        <v>53313.346302361708</v>
      </c>
      <c r="AD79" s="33">
        <v>34238.685724976953</v>
      </c>
      <c r="AE79" s="33">
        <v>25575.885722271942</v>
      </c>
      <c r="AF79" s="33">
        <v>20625.714292154793</v>
      </c>
      <c r="AG79" s="40">
        <v>77</v>
      </c>
      <c r="AH79" s="33">
        <f t="shared" si="8"/>
        <v>53313.346302361708</v>
      </c>
      <c r="AI79" s="33">
        <f t="shared" si="1"/>
        <v>34238.685724976953</v>
      </c>
      <c r="AJ79" s="33">
        <f t="shared" si="2"/>
        <v>25575.885722271942</v>
      </c>
      <c r="AK79" s="33">
        <f t="shared" si="3"/>
        <v>20625.714292154793</v>
      </c>
      <c r="AN79" s="40">
        <v>77</v>
      </c>
      <c r="AO79" s="33">
        <v>64030.46744856533</v>
      </c>
      <c r="AP79" s="33">
        <v>43223.246870639588</v>
      </c>
      <c r="AQ79" s="33">
        <v>31144.828581153735</v>
      </c>
      <c r="AR79" s="33">
        <v>25179.87200786257</v>
      </c>
      <c r="AS79" s="40">
        <v>77</v>
      </c>
      <c r="AT79" s="33">
        <f t="shared" si="4"/>
        <v>64030.46744856533</v>
      </c>
      <c r="AU79" s="33">
        <f t="shared" si="5"/>
        <v>43223.246870639588</v>
      </c>
      <c r="AV79" s="33">
        <f t="shared" si="6"/>
        <v>31144.828581153735</v>
      </c>
      <c r="AW79" s="33">
        <f t="shared" si="7"/>
        <v>25179.87200786257</v>
      </c>
    </row>
    <row r="80" spans="5:49">
      <c r="E80" s="6">
        <v>78</v>
      </c>
      <c r="F80" s="23">
        <v>35282.953232582884</v>
      </c>
      <c r="G80" s="23">
        <v>23556.707374123034</v>
      </c>
      <c r="H80" s="23">
        <v>18378.839999999997</v>
      </c>
      <c r="I80" s="23">
        <v>14591.440634228982</v>
      </c>
      <c r="J80" s="6">
        <v>78</v>
      </c>
      <c r="K80" s="23">
        <v>35282.953232582884</v>
      </c>
      <c r="L80" s="23">
        <v>23556.707374123034</v>
      </c>
      <c r="M80" s="23">
        <v>18378.839999999997</v>
      </c>
      <c r="N80" s="23">
        <v>14591.440634228982</v>
      </c>
      <c r="P80" s="25">
        <v>78</v>
      </c>
      <c r="Q80" s="26">
        <v>60195</v>
      </c>
      <c r="R80" s="26">
        <v>42157</v>
      </c>
      <c r="S80" s="26">
        <v>31808</v>
      </c>
      <c r="T80" s="26">
        <v>21572</v>
      </c>
      <c r="U80" s="25">
        <v>78</v>
      </c>
      <c r="V80" s="26">
        <v>60195</v>
      </c>
      <c r="W80" s="26">
        <v>42157</v>
      </c>
      <c r="X80" s="26">
        <v>31808</v>
      </c>
      <c r="Y80" s="26">
        <v>21572</v>
      </c>
      <c r="AA80" s="27"/>
      <c r="AB80" s="40">
        <v>78</v>
      </c>
      <c r="AC80" s="33">
        <v>53313.346302361708</v>
      </c>
      <c r="AD80" s="33">
        <v>34238.685724976953</v>
      </c>
      <c r="AE80" s="33">
        <v>25575.885722271942</v>
      </c>
      <c r="AF80" s="33">
        <v>20625.714292154793</v>
      </c>
      <c r="AG80" s="40">
        <v>78</v>
      </c>
      <c r="AH80" s="33">
        <f t="shared" si="8"/>
        <v>53313.346302361708</v>
      </c>
      <c r="AI80" s="33">
        <f t="shared" si="1"/>
        <v>34238.685724976953</v>
      </c>
      <c r="AJ80" s="33">
        <f t="shared" si="2"/>
        <v>25575.885722271942</v>
      </c>
      <c r="AK80" s="33">
        <f t="shared" si="3"/>
        <v>20625.714292154793</v>
      </c>
      <c r="AN80" s="40">
        <v>78</v>
      </c>
      <c r="AO80" s="33">
        <v>64030.46744856533</v>
      </c>
      <c r="AP80" s="33">
        <v>43223.246870639588</v>
      </c>
      <c r="AQ80" s="33">
        <v>31144.828581153735</v>
      </c>
      <c r="AR80" s="33">
        <v>25179.87200786257</v>
      </c>
      <c r="AS80" s="40">
        <v>78</v>
      </c>
      <c r="AT80" s="33">
        <f t="shared" si="4"/>
        <v>64030.46744856533</v>
      </c>
      <c r="AU80" s="33">
        <f t="shared" si="5"/>
        <v>43223.246870639588</v>
      </c>
      <c r="AV80" s="33">
        <f t="shared" si="6"/>
        <v>31144.828581153735</v>
      </c>
      <c r="AW80" s="33">
        <f t="shared" si="7"/>
        <v>25179.87200786257</v>
      </c>
    </row>
    <row r="81" spans="5:49">
      <c r="E81" s="6">
        <v>79</v>
      </c>
      <c r="F81" s="23">
        <v>35282.953232582884</v>
      </c>
      <c r="G81" s="23">
        <v>23556.707374123034</v>
      </c>
      <c r="H81" s="23">
        <v>18378.839999999997</v>
      </c>
      <c r="I81" s="23">
        <v>14591.440634228982</v>
      </c>
      <c r="J81" s="6">
        <v>79</v>
      </c>
      <c r="K81" s="23">
        <v>35282.953232582884</v>
      </c>
      <c r="L81" s="23">
        <v>23556.707374123034</v>
      </c>
      <c r="M81" s="23">
        <v>18378.839999999997</v>
      </c>
      <c r="N81" s="23">
        <v>14591.440634228982</v>
      </c>
      <c r="P81" s="25">
        <v>79</v>
      </c>
      <c r="Q81" s="26">
        <v>60195</v>
      </c>
      <c r="R81" s="26">
        <v>42157</v>
      </c>
      <c r="S81" s="26">
        <v>31808</v>
      </c>
      <c r="T81" s="26">
        <v>21572</v>
      </c>
      <c r="U81" s="25">
        <v>79</v>
      </c>
      <c r="V81" s="26">
        <v>60195</v>
      </c>
      <c r="W81" s="26">
        <v>42157</v>
      </c>
      <c r="X81" s="26">
        <v>31808</v>
      </c>
      <c r="Y81" s="26">
        <v>21572</v>
      </c>
      <c r="AA81" s="27"/>
      <c r="AB81" s="40">
        <v>79</v>
      </c>
      <c r="AC81" s="33">
        <v>53313.346302361708</v>
      </c>
      <c r="AD81" s="33">
        <v>34238.685724976953</v>
      </c>
      <c r="AE81" s="33">
        <v>25575.885722271942</v>
      </c>
      <c r="AF81" s="33">
        <v>20625.714292154793</v>
      </c>
      <c r="AG81" s="40">
        <v>79</v>
      </c>
      <c r="AH81" s="33">
        <f t="shared" si="8"/>
        <v>53313.346302361708</v>
      </c>
      <c r="AI81" s="33">
        <f t="shared" si="1"/>
        <v>34238.685724976953</v>
      </c>
      <c r="AJ81" s="33">
        <f t="shared" si="2"/>
        <v>25575.885722271942</v>
      </c>
      <c r="AK81" s="33">
        <f t="shared" si="3"/>
        <v>20625.714292154793</v>
      </c>
      <c r="AN81" s="40">
        <v>79</v>
      </c>
      <c r="AO81" s="33">
        <v>64030.46744856533</v>
      </c>
      <c r="AP81" s="33">
        <v>43223.246870639588</v>
      </c>
      <c r="AQ81" s="33">
        <v>31144.828581153735</v>
      </c>
      <c r="AR81" s="33">
        <v>25179.87200786257</v>
      </c>
      <c r="AS81" s="40">
        <v>79</v>
      </c>
      <c r="AT81" s="33">
        <f t="shared" si="4"/>
        <v>64030.46744856533</v>
      </c>
      <c r="AU81" s="33">
        <f t="shared" si="5"/>
        <v>43223.246870639588</v>
      </c>
      <c r="AV81" s="33">
        <f t="shared" si="6"/>
        <v>31144.828581153735</v>
      </c>
      <c r="AW81" s="33">
        <f t="shared" si="7"/>
        <v>25179.87200786257</v>
      </c>
    </row>
    <row r="82" spans="5:49">
      <c r="E82" s="6">
        <v>80</v>
      </c>
      <c r="F82" s="23">
        <v>35282.953232582884</v>
      </c>
      <c r="G82" s="23">
        <v>23556.707374123034</v>
      </c>
      <c r="H82" s="23">
        <v>18378.839999999997</v>
      </c>
      <c r="I82" s="23">
        <v>14591.440634228982</v>
      </c>
      <c r="J82" s="6">
        <v>80</v>
      </c>
      <c r="K82" s="23">
        <v>35282.953232582884</v>
      </c>
      <c r="L82" s="23">
        <v>23556.707374123034</v>
      </c>
      <c r="M82" s="23">
        <v>18378.839999999997</v>
      </c>
      <c r="N82" s="23">
        <v>14591.440634228982</v>
      </c>
      <c r="P82" s="25">
        <v>80</v>
      </c>
      <c r="Q82" s="26">
        <v>60195</v>
      </c>
      <c r="R82" s="26">
        <v>42157</v>
      </c>
      <c r="S82" s="26">
        <v>31808</v>
      </c>
      <c r="T82" s="26">
        <v>21572</v>
      </c>
      <c r="U82" s="25">
        <v>80</v>
      </c>
      <c r="V82" s="26">
        <v>60195</v>
      </c>
      <c r="W82" s="26">
        <v>42157</v>
      </c>
      <c r="X82" s="26">
        <v>31808</v>
      </c>
      <c r="Y82" s="26">
        <v>21572</v>
      </c>
      <c r="AA82" s="27"/>
      <c r="AB82" s="40">
        <v>80</v>
      </c>
      <c r="AC82" s="33">
        <v>53313.346302361708</v>
      </c>
      <c r="AD82" s="33">
        <v>34238.685724976953</v>
      </c>
      <c r="AE82" s="33">
        <v>25575.885722271942</v>
      </c>
      <c r="AF82" s="33">
        <v>20625.714292154793</v>
      </c>
      <c r="AG82" s="40">
        <v>80</v>
      </c>
      <c r="AH82" s="33">
        <f t="shared" si="8"/>
        <v>53313.346302361708</v>
      </c>
      <c r="AI82" s="33">
        <f t="shared" si="1"/>
        <v>34238.685724976953</v>
      </c>
      <c r="AJ82" s="33">
        <f t="shared" si="2"/>
        <v>25575.885722271942</v>
      </c>
      <c r="AK82" s="33">
        <f t="shared" si="3"/>
        <v>20625.714292154793</v>
      </c>
      <c r="AN82" s="40">
        <v>80</v>
      </c>
      <c r="AO82" s="33">
        <v>64030.46744856533</v>
      </c>
      <c r="AP82" s="33">
        <v>43223.246870639588</v>
      </c>
      <c r="AQ82" s="33">
        <v>31144.828581153735</v>
      </c>
      <c r="AR82" s="33">
        <v>25179.87200786257</v>
      </c>
      <c r="AS82" s="40">
        <v>80</v>
      </c>
      <c r="AT82" s="33">
        <f t="shared" si="4"/>
        <v>64030.46744856533</v>
      </c>
      <c r="AU82" s="33">
        <f t="shared" si="5"/>
        <v>43223.246870639588</v>
      </c>
      <c r="AV82" s="33">
        <f t="shared" si="6"/>
        <v>31144.828581153735</v>
      </c>
      <c r="AW82" s="33">
        <f t="shared" si="7"/>
        <v>25179.87200786257</v>
      </c>
    </row>
    <row r="83" spans="5:49">
      <c r="E83" s="6">
        <v>81</v>
      </c>
      <c r="F83" s="23">
        <v>35282.953232582884</v>
      </c>
      <c r="G83" s="23">
        <v>23556.707374123034</v>
      </c>
      <c r="H83" s="23">
        <v>18378.839999999997</v>
      </c>
      <c r="I83" s="23">
        <v>14591.440634228982</v>
      </c>
      <c r="J83" s="6">
        <v>81</v>
      </c>
      <c r="K83" s="23">
        <v>35282.953232582884</v>
      </c>
      <c r="L83" s="23">
        <v>23556.707374123034</v>
      </c>
      <c r="M83" s="23">
        <v>18378.839999999997</v>
      </c>
      <c r="N83" s="23">
        <v>14591.440634228982</v>
      </c>
      <c r="O83" s="27"/>
      <c r="P83" s="25">
        <v>81</v>
      </c>
      <c r="Q83" s="26">
        <v>62234</v>
      </c>
      <c r="R83" s="26">
        <v>47231</v>
      </c>
      <c r="S83" s="26">
        <v>35786</v>
      </c>
      <c r="T83" s="26">
        <v>23439</v>
      </c>
      <c r="U83" s="25">
        <v>81</v>
      </c>
      <c r="V83" s="26">
        <v>62234</v>
      </c>
      <c r="W83" s="26">
        <v>47231</v>
      </c>
      <c r="X83" s="26">
        <v>35786</v>
      </c>
      <c r="Y83" s="26">
        <v>23439</v>
      </c>
      <c r="AA83" s="27"/>
      <c r="AB83" s="40">
        <v>81</v>
      </c>
      <c r="AC83" s="33">
        <v>56869.219446329189</v>
      </c>
      <c r="AD83" s="33">
        <v>37951.314297564801</v>
      </c>
      <c r="AE83" s="33">
        <v>28463.485723173613</v>
      </c>
      <c r="AF83" s="33">
        <v>22275.771435527175</v>
      </c>
      <c r="AG83" s="40">
        <v>81</v>
      </c>
      <c r="AH83" s="33">
        <f t="shared" si="8"/>
        <v>56869.219446329189</v>
      </c>
      <c r="AI83" s="33">
        <f t="shared" si="1"/>
        <v>37951.314297564801</v>
      </c>
      <c r="AJ83" s="33">
        <f t="shared" si="2"/>
        <v>28463.485723173613</v>
      </c>
      <c r="AK83" s="33">
        <f t="shared" si="3"/>
        <v>22275.771435527175</v>
      </c>
      <c r="AN83" s="40">
        <v>81</v>
      </c>
      <c r="AO83" s="33">
        <v>64566.736020161363</v>
      </c>
      <c r="AP83" s="33">
        <v>47670.150872028156</v>
      </c>
      <c r="AQ83" s="33">
        <v>34494.444582199678</v>
      </c>
      <c r="AR83" s="33">
        <v>26648.422865463992</v>
      </c>
      <c r="AS83" s="40">
        <v>81</v>
      </c>
      <c r="AT83" s="33">
        <f t="shared" si="4"/>
        <v>64566.736020161363</v>
      </c>
      <c r="AU83" s="33">
        <f t="shared" si="5"/>
        <v>47670.150872028156</v>
      </c>
      <c r="AV83" s="33">
        <f t="shared" si="6"/>
        <v>34494.444582199678</v>
      </c>
      <c r="AW83" s="33">
        <f t="shared" si="7"/>
        <v>26648.422865463992</v>
      </c>
    </row>
    <row r="84" spans="5:49">
      <c r="E84" s="6">
        <v>82</v>
      </c>
      <c r="F84" s="23">
        <v>35282.953232582884</v>
      </c>
      <c r="G84" s="23">
        <v>23556.707374123034</v>
      </c>
      <c r="H84" s="23">
        <v>18378.839999999997</v>
      </c>
      <c r="I84" s="23">
        <v>14591.440634228982</v>
      </c>
      <c r="J84" s="6">
        <v>82</v>
      </c>
      <c r="K84" s="23">
        <v>35282.953232582884</v>
      </c>
      <c r="L84" s="23">
        <v>23556.707374123034</v>
      </c>
      <c r="M84" s="23">
        <v>18378.839999999997</v>
      </c>
      <c r="N84" s="23">
        <v>14591.440634228982</v>
      </c>
      <c r="P84" s="25">
        <v>82</v>
      </c>
      <c r="Q84" s="26">
        <v>62234</v>
      </c>
      <c r="R84" s="26">
        <v>47231</v>
      </c>
      <c r="S84" s="26">
        <v>35786</v>
      </c>
      <c r="T84" s="26">
        <v>23439</v>
      </c>
      <c r="U84" s="25">
        <v>82</v>
      </c>
      <c r="V84" s="26">
        <v>62234</v>
      </c>
      <c r="W84" s="26">
        <v>47231</v>
      </c>
      <c r="X84" s="26">
        <v>35786</v>
      </c>
      <c r="Y84" s="26">
        <v>23439</v>
      </c>
      <c r="AA84" s="27"/>
      <c r="AB84" s="40">
        <v>82</v>
      </c>
      <c r="AC84" s="33">
        <v>56869.219446329189</v>
      </c>
      <c r="AD84" s="33">
        <v>37951.314297564801</v>
      </c>
      <c r="AE84" s="33">
        <v>28463.485723173613</v>
      </c>
      <c r="AF84" s="33">
        <v>22275.771435527175</v>
      </c>
      <c r="AG84" s="40">
        <v>82</v>
      </c>
      <c r="AH84" s="33">
        <f t="shared" si="8"/>
        <v>56869.219446329189</v>
      </c>
      <c r="AI84" s="33">
        <f t="shared" si="1"/>
        <v>37951.314297564801</v>
      </c>
      <c r="AJ84" s="33">
        <f t="shared" si="2"/>
        <v>28463.485723173613</v>
      </c>
      <c r="AK84" s="33">
        <f t="shared" si="3"/>
        <v>22275.771435527175</v>
      </c>
      <c r="AN84" s="40">
        <v>82</v>
      </c>
      <c r="AO84" s="33">
        <v>64566.736020161363</v>
      </c>
      <c r="AP84" s="33">
        <v>47670.150872028156</v>
      </c>
      <c r="AQ84" s="33">
        <v>34494.444582199678</v>
      </c>
      <c r="AR84" s="33">
        <v>26648.422865463992</v>
      </c>
      <c r="AS84" s="40">
        <v>82</v>
      </c>
      <c r="AT84" s="33">
        <f t="shared" si="4"/>
        <v>64566.736020161363</v>
      </c>
      <c r="AU84" s="33">
        <f t="shared" si="5"/>
        <v>47670.150872028156</v>
      </c>
      <c r="AV84" s="33">
        <f t="shared" si="6"/>
        <v>34494.444582199678</v>
      </c>
      <c r="AW84" s="33">
        <f t="shared" si="7"/>
        <v>26648.422865463992</v>
      </c>
    </row>
    <row r="85" spans="5:49">
      <c r="E85" s="6">
        <v>83</v>
      </c>
      <c r="F85" s="23">
        <v>35282.953232582884</v>
      </c>
      <c r="G85" s="23">
        <v>23556.707374123034</v>
      </c>
      <c r="H85" s="23">
        <v>18378.839999999997</v>
      </c>
      <c r="I85" s="23">
        <v>14591.440634228982</v>
      </c>
      <c r="J85" s="6">
        <v>83</v>
      </c>
      <c r="K85" s="23">
        <v>35282.953232582884</v>
      </c>
      <c r="L85" s="23">
        <v>23556.707374123034</v>
      </c>
      <c r="M85" s="23">
        <v>18378.839999999997</v>
      </c>
      <c r="N85" s="23">
        <v>14591.440634228982</v>
      </c>
      <c r="P85" s="25">
        <v>83</v>
      </c>
      <c r="Q85" s="26">
        <v>62234</v>
      </c>
      <c r="R85" s="26">
        <v>47231</v>
      </c>
      <c r="S85" s="26">
        <v>35786</v>
      </c>
      <c r="T85" s="26">
        <v>23439</v>
      </c>
      <c r="U85" s="25">
        <v>83</v>
      </c>
      <c r="V85" s="26">
        <v>62234</v>
      </c>
      <c r="W85" s="26">
        <v>47231</v>
      </c>
      <c r="X85" s="26">
        <v>35786</v>
      </c>
      <c r="Y85" s="26">
        <v>23439</v>
      </c>
      <c r="AA85" s="27"/>
      <c r="AB85" s="40">
        <v>83</v>
      </c>
      <c r="AC85" s="33">
        <v>56869.219446329189</v>
      </c>
      <c r="AD85" s="33">
        <v>37951.314297564801</v>
      </c>
      <c r="AE85" s="33">
        <v>28463.485723173613</v>
      </c>
      <c r="AF85" s="33">
        <v>22275.771435527175</v>
      </c>
      <c r="AG85" s="40">
        <v>83</v>
      </c>
      <c r="AH85" s="33">
        <f t="shared" si="8"/>
        <v>56869.219446329189</v>
      </c>
      <c r="AI85" s="33">
        <f t="shared" si="1"/>
        <v>37951.314297564801</v>
      </c>
      <c r="AJ85" s="33">
        <f t="shared" si="2"/>
        <v>28463.485723173613</v>
      </c>
      <c r="AK85" s="33">
        <f t="shared" si="3"/>
        <v>22275.771435527175</v>
      </c>
      <c r="AN85" s="40">
        <v>83</v>
      </c>
      <c r="AO85" s="33">
        <v>64566.736020161363</v>
      </c>
      <c r="AP85" s="33">
        <v>47670.150872028156</v>
      </c>
      <c r="AQ85" s="33">
        <v>34494.444582199678</v>
      </c>
      <c r="AR85" s="33">
        <v>26648.422865463992</v>
      </c>
      <c r="AS85" s="40">
        <v>83</v>
      </c>
      <c r="AT85" s="33">
        <f t="shared" si="4"/>
        <v>64566.736020161363</v>
      </c>
      <c r="AU85" s="33">
        <f t="shared" si="5"/>
        <v>47670.150872028156</v>
      </c>
      <c r="AV85" s="33">
        <f t="shared" si="6"/>
        <v>34494.444582199678</v>
      </c>
      <c r="AW85" s="33">
        <f t="shared" si="7"/>
        <v>26648.422865463992</v>
      </c>
    </row>
    <row r="86" spans="5:49">
      <c r="E86" s="6">
        <v>84</v>
      </c>
      <c r="F86" s="23">
        <v>35282.953232582884</v>
      </c>
      <c r="G86" s="23">
        <v>23556.707374123034</v>
      </c>
      <c r="H86" s="23">
        <v>18378.839999999997</v>
      </c>
      <c r="I86" s="23">
        <v>14591.440634228982</v>
      </c>
      <c r="J86" s="6">
        <v>84</v>
      </c>
      <c r="K86" s="23">
        <v>35282.953232582884</v>
      </c>
      <c r="L86" s="23">
        <v>23556.707374123034</v>
      </c>
      <c r="M86" s="23">
        <v>18378.839999999997</v>
      </c>
      <c r="N86" s="23">
        <v>14591.440634228982</v>
      </c>
      <c r="P86" s="25">
        <v>84</v>
      </c>
      <c r="Q86" s="26">
        <v>62234</v>
      </c>
      <c r="R86" s="26">
        <v>47231</v>
      </c>
      <c r="S86" s="26">
        <v>35786</v>
      </c>
      <c r="T86" s="26">
        <v>23439</v>
      </c>
      <c r="U86" s="25">
        <v>84</v>
      </c>
      <c r="V86" s="26">
        <v>62234</v>
      </c>
      <c r="W86" s="26">
        <v>47231</v>
      </c>
      <c r="X86" s="26">
        <v>35786</v>
      </c>
      <c r="Y86" s="26">
        <v>23439</v>
      </c>
      <c r="AA86" s="27"/>
      <c r="AB86" s="40">
        <v>84</v>
      </c>
      <c r="AC86" s="33">
        <v>56869.219446329189</v>
      </c>
      <c r="AD86" s="33">
        <v>37951.314297564801</v>
      </c>
      <c r="AE86" s="33">
        <v>28463.485723173613</v>
      </c>
      <c r="AF86" s="33">
        <v>22275.771435527175</v>
      </c>
      <c r="AG86" s="40">
        <v>84</v>
      </c>
      <c r="AH86" s="33">
        <f t="shared" si="8"/>
        <v>56869.219446329189</v>
      </c>
      <c r="AI86" s="33">
        <f t="shared" si="1"/>
        <v>37951.314297564801</v>
      </c>
      <c r="AJ86" s="33">
        <f t="shared" si="2"/>
        <v>28463.485723173613</v>
      </c>
      <c r="AK86" s="33">
        <f t="shared" si="3"/>
        <v>22275.771435527175</v>
      </c>
      <c r="AN86" s="40">
        <v>84</v>
      </c>
      <c r="AO86" s="33">
        <v>64566.736020161363</v>
      </c>
      <c r="AP86" s="33">
        <v>47670.150872028156</v>
      </c>
      <c r="AQ86" s="33">
        <v>34494.444582199678</v>
      </c>
      <c r="AR86" s="33">
        <v>26648.422865463992</v>
      </c>
      <c r="AS86" s="40">
        <v>84</v>
      </c>
      <c r="AT86" s="33">
        <f t="shared" si="4"/>
        <v>64566.736020161363</v>
      </c>
      <c r="AU86" s="33">
        <f t="shared" si="5"/>
        <v>47670.150872028156</v>
      </c>
      <c r="AV86" s="33">
        <f t="shared" si="6"/>
        <v>34494.444582199678</v>
      </c>
      <c r="AW86" s="33">
        <f t="shared" si="7"/>
        <v>26648.422865463992</v>
      </c>
    </row>
    <row r="87" spans="5:49">
      <c r="E87" s="6">
        <v>85</v>
      </c>
      <c r="F87" s="23">
        <v>35282.953232582884</v>
      </c>
      <c r="G87" s="23">
        <v>23556.707374123034</v>
      </c>
      <c r="H87" s="23">
        <v>18378.839999999997</v>
      </c>
      <c r="I87" s="23">
        <v>14591.440634228982</v>
      </c>
      <c r="J87" s="6">
        <v>85</v>
      </c>
      <c r="K87" s="23">
        <v>35282.953232582884</v>
      </c>
      <c r="L87" s="23">
        <v>23556.707374123034</v>
      </c>
      <c r="M87" s="23">
        <v>18378.839999999997</v>
      </c>
      <c r="N87" s="23">
        <v>14591.440634228982</v>
      </c>
      <c r="P87" s="25">
        <v>85</v>
      </c>
      <c r="Q87" s="26">
        <v>62234</v>
      </c>
      <c r="R87" s="26">
        <v>47231</v>
      </c>
      <c r="S87" s="26">
        <v>35786</v>
      </c>
      <c r="T87" s="26">
        <v>23439</v>
      </c>
      <c r="U87" s="25">
        <v>85</v>
      </c>
      <c r="V87" s="26">
        <v>62234</v>
      </c>
      <c r="W87" s="26">
        <v>47231</v>
      </c>
      <c r="X87" s="26">
        <v>35786</v>
      </c>
      <c r="Y87" s="26">
        <v>23439</v>
      </c>
      <c r="AA87" s="27"/>
      <c r="AB87" s="40">
        <v>85</v>
      </c>
      <c r="AC87" s="33">
        <v>56869.219446329189</v>
      </c>
      <c r="AD87" s="33">
        <v>37951.314297564801</v>
      </c>
      <c r="AE87" s="33">
        <v>28463.485723173613</v>
      </c>
      <c r="AF87" s="33">
        <v>22275.771435527175</v>
      </c>
      <c r="AG87" s="40">
        <v>85</v>
      </c>
      <c r="AH87" s="33">
        <f t="shared" si="8"/>
        <v>56869.219446329189</v>
      </c>
      <c r="AI87" s="33">
        <f t="shared" si="1"/>
        <v>37951.314297564801</v>
      </c>
      <c r="AJ87" s="33">
        <f t="shared" si="2"/>
        <v>28463.485723173613</v>
      </c>
      <c r="AK87" s="33">
        <f t="shared" si="3"/>
        <v>22275.771435527175</v>
      </c>
      <c r="AN87" s="40">
        <v>85</v>
      </c>
      <c r="AO87" s="33">
        <v>64566.736020161363</v>
      </c>
      <c r="AP87" s="33">
        <v>47670.150872028156</v>
      </c>
      <c r="AQ87" s="33">
        <v>34494.444582199678</v>
      </c>
      <c r="AR87" s="33">
        <v>26648.422865463992</v>
      </c>
      <c r="AS87" s="40">
        <v>85</v>
      </c>
      <c r="AT87" s="33">
        <f t="shared" si="4"/>
        <v>64566.736020161363</v>
      </c>
      <c r="AU87" s="33">
        <f t="shared" si="5"/>
        <v>47670.150872028156</v>
      </c>
      <c r="AV87" s="33">
        <f t="shared" si="6"/>
        <v>34494.444582199678</v>
      </c>
      <c r="AW87" s="33">
        <f t="shared" si="7"/>
        <v>26648.422865463992</v>
      </c>
    </row>
    <row r="88" spans="5:49">
      <c r="E88" s="6">
        <v>86</v>
      </c>
      <c r="F88" s="23">
        <v>35282.953232582884</v>
      </c>
      <c r="G88" s="23">
        <v>23556.707374123034</v>
      </c>
      <c r="H88" s="23">
        <v>18378.839999999997</v>
      </c>
      <c r="I88" s="23">
        <v>14591.440634228982</v>
      </c>
      <c r="J88" s="6">
        <v>86</v>
      </c>
      <c r="K88" s="23">
        <v>35282.953232582884</v>
      </c>
      <c r="L88" s="23">
        <v>23556.707374123034</v>
      </c>
      <c r="M88" s="23">
        <v>18378.839999999997</v>
      </c>
      <c r="N88" s="23">
        <v>14591.440634228982</v>
      </c>
      <c r="P88" s="25">
        <v>86</v>
      </c>
      <c r="Q88" s="26">
        <v>62234</v>
      </c>
      <c r="R88" s="26">
        <v>47231</v>
      </c>
      <c r="S88" s="26">
        <v>35786</v>
      </c>
      <c r="T88" s="26">
        <v>23439</v>
      </c>
      <c r="U88" s="25">
        <v>86</v>
      </c>
      <c r="V88" s="26">
        <v>62234</v>
      </c>
      <c r="W88" s="26">
        <v>47231</v>
      </c>
      <c r="X88" s="26">
        <v>35786</v>
      </c>
      <c r="Y88" s="26">
        <v>23439</v>
      </c>
      <c r="AA88" s="27"/>
      <c r="AB88" s="40">
        <v>86</v>
      </c>
      <c r="AC88" s="33">
        <v>56869.219446329189</v>
      </c>
      <c r="AD88" s="33">
        <v>37951.314297564801</v>
      </c>
      <c r="AE88" s="33">
        <v>28463.485723173613</v>
      </c>
      <c r="AF88" s="33">
        <v>22275.771435527175</v>
      </c>
      <c r="AG88" s="40">
        <v>86</v>
      </c>
      <c r="AH88" s="33">
        <f t="shared" si="8"/>
        <v>56869.219446329189</v>
      </c>
      <c r="AI88" s="33">
        <f t="shared" si="1"/>
        <v>37951.314297564801</v>
      </c>
      <c r="AJ88" s="33">
        <f t="shared" si="2"/>
        <v>28463.485723173613</v>
      </c>
      <c r="AK88" s="33">
        <f t="shared" si="3"/>
        <v>22275.771435527175</v>
      </c>
      <c r="AN88" s="40">
        <v>86</v>
      </c>
      <c r="AO88" s="33">
        <v>64566.736020161363</v>
      </c>
      <c r="AP88" s="33">
        <v>47670.150872028156</v>
      </c>
      <c r="AQ88" s="33">
        <v>34494.444582199678</v>
      </c>
      <c r="AR88" s="33">
        <v>26648.422865463992</v>
      </c>
      <c r="AS88" s="40">
        <v>86</v>
      </c>
      <c r="AT88" s="33">
        <f t="shared" si="4"/>
        <v>64566.736020161363</v>
      </c>
      <c r="AU88" s="33">
        <f t="shared" si="5"/>
        <v>47670.150872028156</v>
      </c>
      <c r="AV88" s="33">
        <f t="shared" si="6"/>
        <v>34494.444582199678</v>
      </c>
      <c r="AW88" s="33">
        <f t="shared" si="7"/>
        <v>26648.422865463992</v>
      </c>
    </row>
    <row r="89" spans="5:49">
      <c r="E89" s="6">
        <v>87</v>
      </c>
      <c r="F89" s="23">
        <v>35282.953232582884</v>
      </c>
      <c r="G89" s="23">
        <v>23556.707374123034</v>
      </c>
      <c r="H89" s="23">
        <v>18378.839999999997</v>
      </c>
      <c r="I89" s="23">
        <v>14591.440634228982</v>
      </c>
      <c r="J89" s="6">
        <v>87</v>
      </c>
      <c r="K89" s="23">
        <v>35282.953232582884</v>
      </c>
      <c r="L89" s="23">
        <v>23556.707374123034</v>
      </c>
      <c r="M89" s="23">
        <v>18378.839999999997</v>
      </c>
      <c r="N89" s="23">
        <v>14591.440634228982</v>
      </c>
      <c r="P89" s="25">
        <v>87</v>
      </c>
      <c r="Q89" s="26">
        <v>62234</v>
      </c>
      <c r="R89" s="26">
        <v>47231</v>
      </c>
      <c r="S89" s="26">
        <v>35786</v>
      </c>
      <c r="T89" s="26">
        <v>23439</v>
      </c>
      <c r="U89" s="25">
        <v>87</v>
      </c>
      <c r="V89" s="26">
        <v>62234</v>
      </c>
      <c r="W89" s="26">
        <v>47231</v>
      </c>
      <c r="X89" s="26">
        <v>35786</v>
      </c>
      <c r="Y89" s="26">
        <v>23439</v>
      </c>
      <c r="AA89" s="27"/>
      <c r="AB89" s="40">
        <v>87</v>
      </c>
      <c r="AC89" s="33">
        <v>56869.219446329189</v>
      </c>
      <c r="AD89" s="33">
        <v>37951.314297564801</v>
      </c>
      <c r="AE89" s="33">
        <v>28463.485723173613</v>
      </c>
      <c r="AF89" s="33">
        <v>22275.771435527175</v>
      </c>
      <c r="AG89" s="40">
        <v>87</v>
      </c>
      <c r="AH89" s="33">
        <f t="shared" si="8"/>
        <v>56869.219446329189</v>
      </c>
      <c r="AI89" s="33">
        <f t="shared" si="1"/>
        <v>37951.314297564801</v>
      </c>
      <c r="AJ89" s="33">
        <f t="shared" si="2"/>
        <v>28463.485723173613</v>
      </c>
      <c r="AK89" s="33">
        <f t="shared" si="3"/>
        <v>22275.771435527175</v>
      </c>
      <c r="AN89" s="40">
        <v>87</v>
      </c>
      <c r="AO89" s="33">
        <v>64566.736020161363</v>
      </c>
      <c r="AP89" s="33">
        <v>47670.150872028156</v>
      </c>
      <c r="AQ89" s="33">
        <v>34494.444582199678</v>
      </c>
      <c r="AR89" s="33">
        <v>26648.422865463992</v>
      </c>
      <c r="AS89" s="40">
        <v>87</v>
      </c>
      <c r="AT89" s="33">
        <f t="shared" si="4"/>
        <v>64566.736020161363</v>
      </c>
      <c r="AU89" s="33">
        <f t="shared" si="5"/>
        <v>47670.150872028156</v>
      </c>
      <c r="AV89" s="33">
        <f t="shared" si="6"/>
        <v>34494.444582199678</v>
      </c>
      <c r="AW89" s="33">
        <f t="shared" si="7"/>
        <v>26648.422865463992</v>
      </c>
    </row>
    <row r="90" spans="5:49">
      <c r="E90" s="6">
        <v>88</v>
      </c>
      <c r="F90" s="23">
        <v>35282.953232582884</v>
      </c>
      <c r="G90" s="23">
        <v>23556.707374123034</v>
      </c>
      <c r="H90" s="23">
        <v>18378.839999999997</v>
      </c>
      <c r="I90" s="23">
        <v>14591.440634228982</v>
      </c>
      <c r="J90" s="6">
        <v>88</v>
      </c>
      <c r="K90" s="23">
        <v>35282.953232582884</v>
      </c>
      <c r="L90" s="23">
        <v>23556.707374123034</v>
      </c>
      <c r="M90" s="23">
        <v>18378.839999999997</v>
      </c>
      <c r="N90" s="23">
        <v>14591.440634228982</v>
      </c>
      <c r="P90" s="25">
        <v>88</v>
      </c>
      <c r="Q90" s="26">
        <v>62234</v>
      </c>
      <c r="R90" s="26">
        <v>47231</v>
      </c>
      <c r="S90" s="26">
        <v>35786</v>
      </c>
      <c r="T90" s="26">
        <v>23439</v>
      </c>
      <c r="U90" s="25">
        <v>88</v>
      </c>
      <c r="V90" s="26">
        <v>62234</v>
      </c>
      <c r="W90" s="26">
        <v>47231</v>
      </c>
      <c r="X90" s="26">
        <v>35786</v>
      </c>
      <c r="Y90" s="26">
        <v>23439</v>
      </c>
      <c r="AA90" s="27"/>
      <c r="AB90" s="40">
        <v>88</v>
      </c>
      <c r="AC90" s="33">
        <v>56869.219446329189</v>
      </c>
      <c r="AD90" s="33">
        <v>37951.314297564801</v>
      </c>
      <c r="AE90" s="33">
        <v>28463.485723173613</v>
      </c>
      <c r="AF90" s="33">
        <v>22275.771435527175</v>
      </c>
      <c r="AG90" s="40">
        <v>88</v>
      </c>
      <c r="AH90" s="33">
        <f t="shared" si="8"/>
        <v>56869.219446329189</v>
      </c>
      <c r="AI90" s="33">
        <f t="shared" si="1"/>
        <v>37951.314297564801</v>
      </c>
      <c r="AJ90" s="33">
        <f t="shared" si="2"/>
        <v>28463.485723173613</v>
      </c>
      <c r="AK90" s="33">
        <f t="shared" si="3"/>
        <v>22275.771435527175</v>
      </c>
      <c r="AN90" s="40">
        <v>88</v>
      </c>
      <c r="AO90" s="33">
        <v>64566.736020161363</v>
      </c>
      <c r="AP90" s="33">
        <v>47670.150872028156</v>
      </c>
      <c r="AQ90" s="33">
        <v>34494.444582199678</v>
      </c>
      <c r="AR90" s="33">
        <v>26648.422865463992</v>
      </c>
      <c r="AS90" s="40">
        <v>88</v>
      </c>
      <c r="AT90" s="33">
        <f t="shared" si="4"/>
        <v>64566.736020161363</v>
      </c>
      <c r="AU90" s="33">
        <f t="shared" si="5"/>
        <v>47670.150872028156</v>
      </c>
      <c r="AV90" s="33">
        <f t="shared" si="6"/>
        <v>34494.444582199678</v>
      </c>
      <c r="AW90" s="33">
        <f t="shared" si="7"/>
        <v>26648.422865463992</v>
      </c>
    </row>
    <row r="91" spans="5:49">
      <c r="E91" s="6">
        <v>89</v>
      </c>
      <c r="F91" s="23">
        <v>35282.953232582884</v>
      </c>
      <c r="G91" s="23">
        <v>23556.707374123034</v>
      </c>
      <c r="H91" s="23">
        <v>18378.839999999997</v>
      </c>
      <c r="I91" s="23">
        <v>14591.440634228982</v>
      </c>
      <c r="J91" s="6">
        <v>89</v>
      </c>
      <c r="K91" s="23">
        <v>35282.953232582884</v>
      </c>
      <c r="L91" s="23">
        <v>23556.707374123034</v>
      </c>
      <c r="M91" s="23">
        <v>18378.839999999997</v>
      </c>
      <c r="N91" s="23">
        <v>14591.440634228982</v>
      </c>
      <c r="P91" s="25">
        <v>89</v>
      </c>
      <c r="Q91" s="26">
        <v>62234</v>
      </c>
      <c r="R91" s="26">
        <v>47231</v>
      </c>
      <c r="S91" s="26">
        <v>35786</v>
      </c>
      <c r="T91" s="26">
        <v>23439</v>
      </c>
      <c r="U91" s="25">
        <v>89</v>
      </c>
      <c r="V91" s="26">
        <v>62234</v>
      </c>
      <c r="W91" s="26">
        <v>47231</v>
      </c>
      <c r="X91" s="26">
        <v>35786</v>
      </c>
      <c r="Y91" s="26">
        <v>23439</v>
      </c>
      <c r="AA91" s="27"/>
      <c r="AB91" s="40">
        <v>89</v>
      </c>
      <c r="AC91" s="33">
        <v>56869.219446329189</v>
      </c>
      <c r="AD91" s="33">
        <v>37951.314297564801</v>
      </c>
      <c r="AE91" s="33">
        <v>28463.485723173613</v>
      </c>
      <c r="AF91" s="33">
        <v>22275.771435527175</v>
      </c>
      <c r="AG91" s="40">
        <v>89</v>
      </c>
      <c r="AH91" s="33">
        <f t="shared" si="8"/>
        <v>56869.219446329189</v>
      </c>
      <c r="AI91" s="33">
        <f t="shared" si="1"/>
        <v>37951.314297564801</v>
      </c>
      <c r="AJ91" s="33">
        <f t="shared" si="2"/>
        <v>28463.485723173613</v>
      </c>
      <c r="AK91" s="33">
        <f t="shared" si="3"/>
        <v>22275.771435527175</v>
      </c>
      <c r="AN91" s="40">
        <v>89</v>
      </c>
      <c r="AO91" s="33">
        <v>64566.736020161363</v>
      </c>
      <c r="AP91" s="33">
        <v>47670.150872028156</v>
      </c>
      <c r="AQ91" s="33">
        <v>34494.444582199678</v>
      </c>
      <c r="AR91" s="33">
        <v>26648.422865463992</v>
      </c>
      <c r="AS91" s="40">
        <v>89</v>
      </c>
      <c r="AT91" s="33">
        <f t="shared" si="4"/>
        <v>64566.736020161363</v>
      </c>
      <c r="AU91" s="33">
        <f t="shared" si="5"/>
        <v>47670.150872028156</v>
      </c>
      <c r="AV91" s="33">
        <f t="shared" si="6"/>
        <v>34494.444582199678</v>
      </c>
      <c r="AW91" s="33">
        <f t="shared" si="7"/>
        <v>26648.422865463992</v>
      </c>
    </row>
    <row r="92" spans="5:49">
      <c r="E92" s="6">
        <v>90</v>
      </c>
      <c r="F92" s="23">
        <v>35282.953232582884</v>
      </c>
      <c r="G92" s="23">
        <v>23556.707374123034</v>
      </c>
      <c r="H92" s="23">
        <v>18378.839999999997</v>
      </c>
      <c r="I92" s="23">
        <v>14591.440634228982</v>
      </c>
      <c r="J92" s="6">
        <v>90</v>
      </c>
      <c r="K92" s="23">
        <v>35282.953232582884</v>
      </c>
      <c r="L92" s="23">
        <v>23556.707374123034</v>
      </c>
      <c r="M92" s="23">
        <v>18378.839999999997</v>
      </c>
      <c r="N92" s="23">
        <v>14591.440634228982</v>
      </c>
      <c r="P92" s="25">
        <v>90</v>
      </c>
      <c r="Q92" s="26">
        <v>62234</v>
      </c>
      <c r="R92" s="26">
        <v>47231</v>
      </c>
      <c r="S92" s="26">
        <v>35786</v>
      </c>
      <c r="T92" s="26">
        <v>23439</v>
      </c>
      <c r="U92" s="25">
        <v>90</v>
      </c>
      <c r="V92" s="26">
        <v>62234</v>
      </c>
      <c r="W92" s="26">
        <v>47231</v>
      </c>
      <c r="X92" s="26">
        <v>35786</v>
      </c>
      <c r="Y92" s="26">
        <v>23439</v>
      </c>
      <c r="AA92" s="27"/>
      <c r="AB92" s="40">
        <v>90</v>
      </c>
      <c r="AC92" s="33">
        <v>56869.219446329189</v>
      </c>
      <c r="AD92" s="33">
        <v>37951.314297564801</v>
      </c>
      <c r="AE92" s="33">
        <v>28463.485723173613</v>
      </c>
      <c r="AF92" s="33">
        <v>22275.771435527175</v>
      </c>
      <c r="AG92" s="40">
        <v>90</v>
      </c>
      <c r="AH92" s="33">
        <f t="shared" si="8"/>
        <v>56869.219446329189</v>
      </c>
      <c r="AI92" s="33">
        <f t="shared" si="1"/>
        <v>37951.314297564801</v>
      </c>
      <c r="AJ92" s="33">
        <f t="shared" si="2"/>
        <v>28463.485723173613</v>
      </c>
      <c r="AK92" s="33">
        <f t="shared" si="3"/>
        <v>22275.771435527175</v>
      </c>
      <c r="AN92" s="40">
        <v>90</v>
      </c>
      <c r="AO92" s="33">
        <v>64566.736020161363</v>
      </c>
      <c r="AP92" s="33">
        <v>47670.150872028156</v>
      </c>
      <c r="AQ92" s="33">
        <v>34494.444582199678</v>
      </c>
      <c r="AR92" s="33">
        <v>26648.422865463992</v>
      </c>
      <c r="AS92" s="40">
        <v>90</v>
      </c>
      <c r="AT92" s="33">
        <f t="shared" si="4"/>
        <v>64566.736020161363</v>
      </c>
      <c r="AU92" s="33">
        <f t="shared" si="5"/>
        <v>47670.150872028156</v>
      </c>
      <c r="AV92" s="33">
        <f t="shared" si="6"/>
        <v>34494.444582199678</v>
      </c>
      <c r="AW92" s="33">
        <f t="shared" si="7"/>
        <v>26648.422865463992</v>
      </c>
    </row>
    <row r="93" spans="5:49">
      <c r="E93" s="6">
        <v>91</v>
      </c>
      <c r="F93" s="23">
        <v>35282.953232582884</v>
      </c>
      <c r="G93" s="23">
        <v>23556.707374123034</v>
      </c>
      <c r="H93" s="23">
        <v>18378.839999999997</v>
      </c>
      <c r="I93" s="23">
        <v>14591.440634228982</v>
      </c>
      <c r="J93" s="6">
        <v>91</v>
      </c>
      <c r="K93" s="23">
        <v>35282.953232582884</v>
      </c>
      <c r="L93" s="23">
        <v>23556.707374123034</v>
      </c>
      <c r="M93" s="23">
        <v>18378.839999999997</v>
      </c>
      <c r="N93" s="23">
        <v>14591.440634228982</v>
      </c>
      <c r="P93" s="25">
        <v>91</v>
      </c>
      <c r="Q93" s="26">
        <v>62234</v>
      </c>
      <c r="R93" s="26">
        <v>47231</v>
      </c>
      <c r="S93" s="26">
        <v>35786</v>
      </c>
      <c r="T93" s="26">
        <v>23439</v>
      </c>
      <c r="U93" s="25">
        <v>91</v>
      </c>
      <c r="V93" s="26">
        <v>62234</v>
      </c>
      <c r="W93" s="26">
        <v>47231</v>
      </c>
      <c r="X93" s="26">
        <v>35786</v>
      </c>
      <c r="Y93" s="26">
        <v>23439</v>
      </c>
      <c r="AA93" s="27"/>
      <c r="AB93" s="40">
        <v>91</v>
      </c>
      <c r="AC93" s="33">
        <v>56869.219446329189</v>
      </c>
      <c r="AD93" s="33">
        <v>37951.314297564801</v>
      </c>
      <c r="AE93" s="33">
        <v>28463.485723173613</v>
      </c>
      <c r="AF93" s="33">
        <v>22275.771435527175</v>
      </c>
      <c r="AG93" s="40">
        <v>91</v>
      </c>
      <c r="AH93" s="33">
        <f t="shared" si="8"/>
        <v>56869.219446329189</v>
      </c>
      <c r="AI93" s="33">
        <f t="shared" si="1"/>
        <v>37951.314297564801</v>
      </c>
      <c r="AJ93" s="33">
        <f t="shared" si="2"/>
        <v>28463.485723173613</v>
      </c>
      <c r="AK93" s="33">
        <f t="shared" si="3"/>
        <v>22275.771435527175</v>
      </c>
      <c r="AN93" s="40">
        <v>91</v>
      </c>
      <c r="AO93" s="33">
        <v>64566.736020161363</v>
      </c>
      <c r="AP93" s="33">
        <v>47670.150872028156</v>
      </c>
      <c r="AQ93" s="33">
        <v>34494.444582199678</v>
      </c>
      <c r="AR93" s="33">
        <v>26648.422865463992</v>
      </c>
      <c r="AS93" s="40">
        <v>91</v>
      </c>
      <c r="AT93" s="33">
        <f t="shared" si="4"/>
        <v>64566.736020161363</v>
      </c>
      <c r="AU93" s="33">
        <f t="shared" si="5"/>
        <v>47670.150872028156</v>
      </c>
      <c r="AV93" s="33">
        <f t="shared" si="6"/>
        <v>34494.444582199678</v>
      </c>
      <c r="AW93" s="33">
        <f t="shared" si="7"/>
        <v>26648.422865463992</v>
      </c>
    </row>
    <row r="94" spans="5:49">
      <c r="E94" s="6">
        <v>92</v>
      </c>
      <c r="F94" s="23">
        <v>35282.953232582884</v>
      </c>
      <c r="G94" s="23">
        <v>23556.707374123034</v>
      </c>
      <c r="H94" s="23">
        <v>18378.839999999997</v>
      </c>
      <c r="I94" s="23">
        <v>14591.440634228982</v>
      </c>
      <c r="J94" s="6">
        <v>92</v>
      </c>
      <c r="K94" s="23">
        <v>35282.953232582884</v>
      </c>
      <c r="L94" s="23">
        <v>23556.707374123034</v>
      </c>
      <c r="M94" s="23">
        <v>18378.839999999997</v>
      </c>
      <c r="N94" s="23">
        <v>14591.440634228982</v>
      </c>
      <c r="P94" s="25">
        <v>92</v>
      </c>
      <c r="Q94" s="26">
        <v>62234</v>
      </c>
      <c r="R94" s="26">
        <v>47231</v>
      </c>
      <c r="S94" s="26">
        <v>35786</v>
      </c>
      <c r="T94" s="26">
        <v>23439</v>
      </c>
      <c r="U94" s="25">
        <v>92</v>
      </c>
      <c r="V94" s="26">
        <v>62234</v>
      </c>
      <c r="W94" s="26">
        <v>47231</v>
      </c>
      <c r="X94" s="26">
        <v>35786</v>
      </c>
      <c r="Y94" s="26">
        <v>23439</v>
      </c>
      <c r="AA94" s="27"/>
      <c r="AB94" s="40">
        <v>92</v>
      </c>
      <c r="AC94" s="33">
        <v>56869.219446329189</v>
      </c>
      <c r="AD94" s="33">
        <v>37951.314297564801</v>
      </c>
      <c r="AE94" s="33">
        <v>28463.485723173613</v>
      </c>
      <c r="AF94" s="33">
        <v>22275.771435527175</v>
      </c>
      <c r="AG94" s="40">
        <v>92</v>
      </c>
      <c r="AH94" s="33">
        <f t="shared" ref="AH94:AH102" si="9">AC94</f>
        <v>56869.219446329189</v>
      </c>
      <c r="AI94" s="33">
        <f t="shared" ref="AI94:AI102" si="10">AD94</f>
        <v>37951.314297564801</v>
      </c>
      <c r="AJ94" s="33">
        <f t="shared" ref="AJ94:AJ102" si="11">AE94</f>
        <v>28463.485723173613</v>
      </c>
      <c r="AK94" s="33">
        <f t="shared" ref="AK94:AK102" si="12">AF94</f>
        <v>22275.771435527175</v>
      </c>
      <c r="AN94" s="40">
        <v>92</v>
      </c>
      <c r="AO94" s="33">
        <v>64566.736020161363</v>
      </c>
      <c r="AP94" s="33">
        <v>47670.150872028156</v>
      </c>
      <c r="AQ94" s="33">
        <v>34494.444582199678</v>
      </c>
      <c r="AR94" s="33">
        <v>26648.422865463992</v>
      </c>
      <c r="AS94" s="40">
        <v>92</v>
      </c>
      <c r="AT94" s="33">
        <f t="shared" ref="AT94:AT102" si="13">AO94</f>
        <v>64566.736020161363</v>
      </c>
      <c r="AU94" s="33">
        <f t="shared" ref="AU94:AU102" si="14">AP94</f>
        <v>47670.150872028156</v>
      </c>
      <c r="AV94" s="33">
        <f t="shared" ref="AV94:AV102" si="15">AQ94</f>
        <v>34494.444582199678</v>
      </c>
      <c r="AW94" s="33">
        <f t="shared" ref="AW94:AW102" si="16">AR94</f>
        <v>26648.422865463992</v>
      </c>
    </row>
    <row r="95" spans="5:49">
      <c r="E95" s="6">
        <v>93</v>
      </c>
      <c r="F95" s="23">
        <v>35282.953232582884</v>
      </c>
      <c r="G95" s="23">
        <v>23556.707374123034</v>
      </c>
      <c r="H95" s="23">
        <v>18378.839999999997</v>
      </c>
      <c r="I95" s="23">
        <v>14591.440634228982</v>
      </c>
      <c r="J95" s="6">
        <v>93</v>
      </c>
      <c r="K95" s="23">
        <v>35282.953232582884</v>
      </c>
      <c r="L95" s="23">
        <v>23556.707374123034</v>
      </c>
      <c r="M95" s="23">
        <v>18378.839999999997</v>
      </c>
      <c r="N95" s="23">
        <v>14591.440634228982</v>
      </c>
      <c r="P95" s="25">
        <v>93</v>
      </c>
      <c r="Q95" s="26">
        <v>62234</v>
      </c>
      <c r="R95" s="26">
        <v>47231</v>
      </c>
      <c r="S95" s="26">
        <v>35786</v>
      </c>
      <c r="T95" s="26">
        <v>23439</v>
      </c>
      <c r="U95" s="25">
        <v>93</v>
      </c>
      <c r="V95" s="26">
        <v>62234</v>
      </c>
      <c r="W95" s="26">
        <v>47231</v>
      </c>
      <c r="X95" s="26">
        <v>35786</v>
      </c>
      <c r="Y95" s="26">
        <v>23439</v>
      </c>
      <c r="AA95" s="27"/>
      <c r="AB95" s="40">
        <v>93</v>
      </c>
      <c r="AC95" s="33">
        <v>56869.219446329189</v>
      </c>
      <c r="AD95" s="33">
        <v>37951.314297564801</v>
      </c>
      <c r="AE95" s="33">
        <v>28463.485723173613</v>
      </c>
      <c r="AF95" s="33">
        <v>22275.771435527175</v>
      </c>
      <c r="AG95" s="40">
        <v>93</v>
      </c>
      <c r="AH95" s="33">
        <f t="shared" si="9"/>
        <v>56869.219446329189</v>
      </c>
      <c r="AI95" s="33">
        <f t="shared" si="10"/>
        <v>37951.314297564801</v>
      </c>
      <c r="AJ95" s="33">
        <f t="shared" si="11"/>
        <v>28463.485723173613</v>
      </c>
      <c r="AK95" s="33">
        <f t="shared" si="12"/>
        <v>22275.771435527175</v>
      </c>
      <c r="AN95" s="40">
        <v>93</v>
      </c>
      <c r="AO95" s="33">
        <v>64566.736020161363</v>
      </c>
      <c r="AP95" s="33">
        <v>47670.150872028156</v>
      </c>
      <c r="AQ95" s="33">
        <v>34494.444582199678</v>
      </c>
      <c r="AR95" s="33">
        <v>26648.422865463992</v>
      </c>
      <c r="AS95" s="40">
        <v>93</v>
      </c>
      <c r="AT95" s="33">
        <f t="shared" si="13"/>
        <v>64566.736020161363</v>
      </c>
      <c r="AU95" s="33">
        <f t="shared" si="14"/>
        <v>47670.150872028156</v>
      </c>
      <c r="AV95" s="33">
        <f t="shared" si="15"/>
        <v>34494.444582199678</v>
      </c>
      <c r="AW95" s="33">
        <f t="shared" si="16"/>
        <v>26648.422865463992</v>
      </c>
    </row>
    <row r="96" spans="5:49">
      <c r="E96" s="6">
        <v>94</v>
      </c>
      <c r="F96" s="23">
        <v>35282.953232582884</v>
      </c>
      <c r="G96" s="23">
        <v>23556.707374123034</v>
      </c>
      <c r="H96" s="23">
        <v>18378.839999999997</v>
      </c>
      <c r="I96" s="23">
        <v>14591.440634228982</v>
      </c>
      <c r="J96" s="6">
        <v>94</v>
      </c>
      <c r="K96" s="23">
        <v>35282.953232582884</v>
      </c>
      <c r="L96" s="23">
        <v>23556.707374123034</v>
      </c>
      <c r="M96" s="23">
        <v>18378.839999999997</v>
      </c>
      <c r="N96" s="23">
        <v>14591.440634228982</v>
      </c>
      <c r="P96" s="25">
        <v>94</v>
      </c>
      <c r="Q96" s="26">
        <v>62234</v>
      </c>
      <c r="R96" s="26">
        <v>47231</v>
      </c>
      <c r="S96" s="26">
        <v>35786</v>
      </c>
      <c r="T96" s="26">
        <v>23439</v>
      </c>
      <c r="U96" s="25">
        <v>94</v>
      </c>
      <c r="V96" s="26">
        <v>62234</v>
      </c>
      <c r="W96" s="26">
        <v>47231</v>
      </c>
      <c r="X96" s="26">
        <v>35786</v>
      </c>
      <c r="Y96" s="26">
        <v>23439</v>
      </c>
      <c r="AA96" s="27"/>
      <c r="AB96" s="40">
        <v>94</v>
      </c>
      <c r="AC96" s="33">
        <v>56869.219446329189</v>
      </c>
      <c r="AD96" s="33">
        <v>37951.314297564801</v>
      </c>
      <c r="AE96" s="33">
        <v>28463.485723173613</v>
      </c>
      <c r="AF96" s="33">
        <v>22275.771435527175</v>
      </c>
      <c r="AG96" s="40">
        <v>94</v>
      </c>
      <c r="AH96" s="33">
        <f t="shared" si="9"/>
        <v>56869.219446329189</v>
      </c>
      <c r="AI96" s="33">
        <f t="shared" si="10"/>
        <v>37951.314297564801</v>
      </c>
      <c r="AJ96" s="33">
        <f t="shared" si="11"/>
        <v>28463.485723173613</v>
      </c>
      <c r="AK96" s="33">
        <f t="shared" si="12"/>
        <v>22275.771435527175</v>
      </c>
      <c r="AN96" s="40">
        <v>94</v>
      </c>
      <c r="AO96" s="33">
        <v>64566.736020161363</v>
      </c>
      <c r="AP96" s="33">
        <v>47670.150872028156</v>
      </c>
      <c r="AQ96" s="33">
        <v>34494.444582199678</v>
      </c>
      <c r="AR96" s="33">
        <v>26648.422865463992</v>
      </c>
      <c r="AS96" s="40">
        <v>94</v>
      </c>
      <c r="AT96" s="33">
        <f t="shared" si="13"/>
        <v>64566.736020161363</v>
      </c>
      <c r="AU96" s="33">
        <f t="shared" si="14"/>
        <v>47670.150872028156</v>
      </c>
      <c r="AV96" s="33">
        <f t="shared" si="15"/>
        <v>34494.444582199678</v>
      </c>
      <c r="AW96" s="33">
        <f t="shared" si="16"/>
        <v>26648.422865463992</v>
      </c>
    </row>
    <row r="97" spans="5:49">
      <c r="E97" s="6">
        <v>95</v>
      </c>
      <c r="F97" s="23">
        <v>35282.953232582884</v>
      </c>
      <c r="G97" s="23">
        <v>23556.707374123034</v>
      </c>
      <c r="H97" s="23">
        <v>18378.839999999997</v>
      </c>
      <c r="I97" s="23">
        <v>14591.440634228982</v>
      </c>
      <c r="J97" s="6">
        <v>95</v>
      </c>
      <c r="K97" s="23">
        <v>35282.953232582884</v>
      </c>
      <c r="L97" s="23">
        <v>23556.707374123034</v>
      </c>
      <c r="M97" s="23">
        <v>18378.839999999997</v>
      </c>
      <c r="N97" s="23">
        <v>14591.440634228982</v>
      </c>
      <c r="P97" s="25">
        <v>95</v>
      </c>
      <c r="Q97" s="26">
        <v>62234</v>
      </c>
      <c r="R97" s="26">
        <v>47231</v>
      </c>
      <c r="S97" s="26">
        <v>35786</v>
      </c>
      <c r="T97" s="26">
        <v>23439</v>
      </c>
      <c r="U97" s="25">
        <v>95</v>
      </c>
      <c r="V97" s="26">
        <v>62234</v>
      </c>
      <c r="W97" s="26">
        <v>47231</v>
      </c>
      <c r="X97" s="26">
        <v>35786</v>
      </c>
      <c r="Y97" s="26">
        <v>23439</v>
      </c>
      <c r="AA97" s="27"/>
      <c r="AB97" s="40">
        <v>95</v>
      </c>
      <c r="AC97" s="33">
        <v>56869.219446329189</v>
      </c>
      <c r="AD97" s="33">
        <v>37951.314297564801</v>
      </c>
      <c r="AE97" s="33">
        <v>28463.485723173613</v>
      </c>
      <c r="AF97" s="33">
        <v>22275.771435527175</v>
      </c>
      <c r="AG97" s="40">
        <v>95</v>
      </c>
      <c r="AH97" s="33">
        <f t="shared" si="9"/>
        <v>56869.219446329189</v>
      </c>
      <c r="AI97" s="33">
        <f t="shared" si="10"/>
        <v>37951.314297564801</v>
      </c>
      <c r="AJ97" s="33">
        <f t="shared" si="11"/>
        <v>28463.485723173613</v>
      </c>
      <c r="AK97" s="33">
        <f t="shared" si="12"/>
        <v>22275.771435527175</v>
      </c>
      <c r="AN97" s="40">
        <v>95</v>
      </c>
      <c r="AO97" s="33">
        <v>64566.736020161363</v>
      </c>
      <c r="AP97" s="33">
        <v>47670.150872028156</v>
      </c>
      <c r="AQ97" s="33">
        <v>34494.444582199678</v>
      </c>
      <c r="AR97" s="33">
        <v>26648.422865463992</v>
      </c>
      <c r="AS97" s="40">
        <v>95</v>
      </c>
      <c r="AT97" s="33">
        <f t="shared" si="13"/>
        <v>64566.736020161363</v>
      </c>
      <c r="AU97" s="33">
        <f t="shared" si="14"/>
        <v>47670.150872028156</v>
      </c>
      <c r="AV97" s="33">
        <f t="shared" si="15"/>
        <v>34494.444582199678</v>
      </c>
      <c r="AW97" s="33">
        <f t="shared" si="16"/>
        <v>26648.422865463992</v>
      </c>
    </row>
    <row r="98" spans="5:49">
      <c r="E98" s="6">
        <v>96</v>
      </c>
      <c r="F98" s="23">
        <v>35282.953232582884</v>
      </c>
      <c r="G98" s="23">
        <v>23556.707374123034</v>
      </c>
      <c r="H98" s="23">
        <v>18378.839999999997</v>
      </c>
      <c r="I98" s="23">
        <v>14591.440634228982</v>
      </c>
      <c r="J98" s="6">
        <v>96</v>
      </c>
      <c r="K98" s="23">
        <v>35282.953232582884</v>
      </c>
      <c r="L98" s="23">
        <v>23556.707374123034</v>
      </c>
      <c r="M98" s="23">
        <v>18378.839999999997</v>
      </c>
      <c r="N98" s="23">
        <v>14591.440634228982</v>
      </c>
      <c r="P98" s="25">
        <v>96</v>
      </c>
      <c r="Q98" s="26">
        <v>62234</v>
      </c>
      <c r="R98" s="26">
        <v>47231</v>
      </c>
      <c r="S98" s="26">
        <v>35786</v>
      </c>
      <c r="T98" s="26">
        <v>23439</v>
      </c>
      <c r="U98" s="25">
        <v>96</v>
      </c>
      <c r="V98" s="26">
        <v>62234</v>
      </c>
      <c r="W98" s="26">
        <v>47231</v>
      </c>
      <c r="X98" s="26">
        <v>35786</v>
      </c>
      <c r="Y98" s="26">
        <v>23439</v>
      </c>
      <c r="AA98" s="27"/>
      <c r="AB98" s="40">
        <v>96</v>
      </c>
      <c r="AC98" s="33">
        <v>56869.219446329189</v>
      </c>
      <c r="AD98" s="33">
        <v>37951.314297564801</v>
      </c>
      <c r="AE98" s="33">
        <v>28463.485723173613</v>
      </c>
      <c r="AF98" s="33">
        <v>22275.771435527175</v>
      </c>
      <c r="AG98" s="40">
        <v>96</v>
      </c>
      <c r="AH98" s="33">
        <f t="shared" si="9"/>
        <v>56869.219446329189</v>
      </c>
      <c r="AI98" s="33">
        <f t="shared" si="10"/>
        <v>37951.314297564801</v>
      </c>
      <c r="AJ98" s="33">
        <f t="shared" si="11"/>
        <v>28463.485723173613</v>
      </c>
      <c r="AK98" s="33">
        <f t="shared" si="12"/>
        <v>22275.771435527175</v>
      </c>
      <c r="AN98" s="40">
        <v>96</v>
      </c>
      <c r="AO98" s="33">
        <v>64566.736020161363</v>
      </c>
      <c r="AP98" s="33">
        <v>47670.150872028156</v>
      </c>
      <c r="AQ98" s="33">
        <v>34494.444582199678</v>
      </c>
      <c r="AR98" s="33">
        <v>26648.422865463992</v>
      </c>
      <c r="AS98" s="40">
        <v>96</v>
      </c>
      <c r="AT98" s="33">
        <f t="shared" si="13"/>
        <v>64566.736020161363</v>
      </c>
      <c r="AU98" s="33">
        <f t="shared" si="14"/>
        <v>47670.150872028156</v>
      </c>
      <c r="AV98" s="33">
        <f t="shared" si="15"/>
        <v>34494.444582199678</v>
      </c>
      <c r="AW98" s="33">
        <f t="shared" si="16"/>
        <v>26648.422865463992</v>
      </c>
    </row>
    <row r="99" spans="5:49">
      <c r="E99" s="6">
        <v>97</v>
      </c>
      <c r="F99" s="23">
        <v>35282.953232582884</v>
      </c>
      <c r="G99" s="23">
        <v>23556.707374123034</v>
      </c>
      <c r="H99" s="23">
        <v>18378.839999999997</v>
      </c>
      <c r="I99" s="23">
        <v>14591.440634228982</v>
      </c>
      <c r="J99" s="6">
        <v>97</v>
      </c>
      <c r="K99" s="23">
        <v>35282.953232582884</v>
      </c>
      <c r="L99" s="23">
        <v>23556.707374123034</v>
      </c>
      <c r="M99" s="23">
        <v>18378.839999999997</v>
      </c>
      <c r="N99" s="23">
        <v>14591.440634228982</v>
      </c>
      <c r="P99" s="25">
        <v>97</v>
      </c>
      <c r="Q99" s="26">
        <v>62234</v>
      </c>
      <c r="R99" s="26">
        <v>47231</v>
      </c>
      <c r="S99" s="26">
        <v>35786</v>
      </c>
      <c r="T99" s="26">
        <v>23439</v>
      </c>
      <c r="U99" s="25">
        <v>97</v>
      </c>
      <c r="V99" s="26">
        <v>62234</v>
      </c>
      <c r="W99" s="26">
        <v>47231</v>
      </c>
      <c r="X99" s="26">
        <v>35786</v>
      </c>
      <c r="Y99" s="26">
        <v>23439</v>
      </c>
      <c r="AA99" s="27"/>
      <c r="AB99" s="40">
        <v>97</v>
      </c>
      <c r="AC99" s="33">
        <v>56869.219446329189</v>
      </c>
      <c r="AD99" s="33">
        <v>37951.314297564801</v>
      </c>
      <c r="AE99" s="33">
        <v>28463.485723173613</v>
      </c>
      <c r="AF99" s="33">
        <v>22275.771435527175</v>
      </c>
      <c r="AG99" s="40">
        <v>97</v>
      </c>
      <c r="AH99" s="33">
        <f t="shared" si="9"/>
        <v>56869.219446329189</v>
      </c>
      <c r="AI99" s="33">
        <f t="shared" si="10"/>
        <v>37951.314297564801</v>
      </c>
      <c r="AJ99" s="33">
        <f t="shared" si="11"/>
        <v>28463.485723173613</v>
      </c>
      <c r="AK99" s="33">
        <f t="shared" si="12"/>
        <v>22275.771435527175</v>
      </c>
      <c r="AN99" s="40">
        <v>97</v>
      </c>
      <c r="AO99" s="33">
        <v>64566.736020161363</v>
      </c>
      <c r="AP99" s="33">
        <v>47670.150872028156</v>
      </c>
      <c r="AQ99" s="33">
        <v>34494.444582199678</v>
      </c>
      <c r="AR99" s="33">
        <v>26648.422865463992</v>
      </c>
      <c r="AS99" s="40">
        <v>97</v>
      </c>
      <c r="AT99" s="33">
        <f t="shared" si="13"/>
        <v>64566.736020161363</v>
      </c>
      <c r="AU99" s="33">
        <f t="shared" si="14"/>
        <v>47670.150872028156</v>
      </c>
      <c r="AV99" s="33">
        <f t="shared" si="15"/>
        <v>34494.444582199678</v>
      </c>
      <c r="AW99" s="33">
        <f t="shared" si="16"/>
        <v>26648.422865463992</v>
      </c>
    </row>
    <row r="100" spans="5:49">
      <c r="E100" s="6">
        <v>98</v>
      </c>
      <c r="F100" s="23">
        <v>35282.953232582884</v>
      </c>
      <c r="G100" s="23">
        <v>23556.707374123034</v>
      </c>
      <c r="H100" s="23">
        <v>18378.839999999997</v>
      </c>
      <c r="I100" s="23">
        <v>14591.440634228982</v>
      </c>
      <c r="J100" s="6">
        <v>98</v>
      </c>
      <c r="K100" s="23">
        <v>35282.953232582884</v>
      </c>
      <c r="L100" s="23">
        <v>23556.707374123034</v>
      </c>
      <c r="M100" s="23">
        <v>18378.839999999997</v>
      </c>
      <c r="N100" s="23">
        <v>14591.440634228982</v>
      </c>
      <c r="P100" s="25">
        <v>98</v>
      </c>
      <c r="Q100" s="26">
        <v>62234</v>
      </c>
      <c r="R100" s="26">
        <v>47231</v>
      </c>
      <c r="S100" s="26">
        <v>35786</v>
      </c>
      <c r="T100" s="26">
        <v>23439</v>
      </c>
      <c r="U100" s="25">
        <v>98</v>
      </c>
      <c r="V100" s="26">
        <v>62234</v>
      </c>
      <c r="W100" s="26">
        <v>47231</v>
      </c>
      <c r="X100" s="26">
        <v>35786</v>
      </c>
      <c r="Y100" s="26">
        <v>23439</v>
      </c>
      <c r="AA100" s="27"/>
      <c r="AB100" s="40">
        <v>98</v>
      </c>
      <c r="AC100" s="33">
        <v>56869.219446329189</v>
      </c>
      <c r="AD100" s="33">
        <v>37951.314297564801</v>
      </c>
      <c r="AE100" s="33">
        <v>28463.485723173613</v>
      </c>
      <c r="AF100" s="33">
        <v>22275.771435527175</v>
      </c>
      <c r="AG100" s="40">
        <v>98</v>
      </c>
      <c r="AH100" s="33">
        <f t="shared" si="9"/>
        <v>56869.219446329189</v>
      </c>
      <c r="AI100" s="33">
        <f t="shared" si="10"/>
        <v>37951.314297564801</v>
      </c>
      <c r="AJ100" s="33">
        <f t="shared" si="11"/>
        <v>28463.485723173613</v>
      </c>
      <c r="AK100" s="33">
        <f t="shared" si="12"/>
        <v>22275.771435527175</v>
      </c>
      <c r="AN100" s="40">
        <v>98</v>
      </c>
      <c r="AO100" s="33">
        <v>64566.736020161363</v>
      </c>
      <c r="AP100" s="33">
        <v>47670.150872028156</v>
      </c>
      <c r="AQ100" s="33">
        <v>34494.444582199678</v>
      </c>
      <c r="AR100" s="33">
        <v>26648.422865463992</v>
      </c>
      <c r="AS100" s="40">
        <v>98</v>
      </c>
      <c r="AT100" s="33">
        <f t="shared" si="13"/>
        <v>64566.736020161363</v>
      </c>
      <c r="AU100" s="33">
        <f t="shared" si="14"/>
        <v>47670.150872028156</v>
      </c>
      <c r="AV100" s="33">
        <f t="shared" si="15"/>
        <v>34494.444582199678</v>
      </c>
      <c r="AW100" s="33">
        <f t="shared" si="16"/>
        <v>26648.422865463992</v>
      </c>
    </row>
    <row r="101" spans="5:49">
      <c r="E101" s="6">
        <v>99</v>
      </c>
      <c r="F101" s="23">
        <v>35282.953232582884</v>
      </c>
      <c r="G101" s="23">
        <v>23556.707374123034</v>
      </c>
      <c r="H101" s="23">
        <v>18378.839999999997</v>
      </c>
      <c r="I101" s="23">
        <v>14591.440634228982</v>
      </c>
      <c r="J101" s="6">
        <v>99</v>
      </c>
      <c r="K101" s="23">
        <v>35282.953232582884</v>
      </c>
      <c r="L101" s="23">
        <v>23556.707374123034</v>
      </c>
      <c r="M101" s="23">
        <v>18378.839999999997</v>
      </c>
      <c r="N101" s="23">
        <v>14591.440634228982</v>
      </c>
      <c r="P101" s="25">
        <v>99</v>
      </c>
      <c r="Q101" s="26">
        <v>62234</v>
      </c>
      <c r="R101" s="26">
        <v>47231</v>
      </c>
      <c r="S101" s="26">
        <v>35786</v>
      </c>
      <c r="T101" s="26">
        <v>23439</v>
      </c>
      <c r="U101" s="25">
        <v>99</v>
      </c>
      <c r="V101" s="26">
        <v>62234</v>
      </c>
      <c r="W101" s="26">
        <v>47231</v>
      </c>
      <c r="X101" s="26">
        <v>35786</v>
      </c>
      <c r="Y101" s="26">
        <v>23439</v>
      </c>
      <c r="AA101" s="27"/>
      <c r="AB101" s="40">
        <v>99</v>
      </c>
      <c r="AC101" s="33">
        <v>56869.219446329189</v>
      </c>
      <c r="AD101" s="33">
        <v>37951.314297564801</v>
      </c>
      <c r="AE101" s="33">
        <v>28463.485723173613</v>
      </c>
      <c r="AF101" s="33">
        <v>22275.771435527175</v>
      </c>
      <c r="AG101" s="40">
        <v>99</v>
      </c>
      <c r="AH101" s="33">
        <f t="shared" si="9"/>
        <v>56869.219446329189</v>
      </c>
      <c r="AI101" s="33">
        <f t="shared" si="10"/>
        <v>37951.314297564801</v>
      </c>
      <c r="AJ101" s="33">
        <f t="shared" si="11"/>
        <v>28463.485723173613</v>
      </c>
      <c r="AK101" s="33">
        <f t="shared" si="12"/>
        <v>22275.771435527175</v>
      </c>
      <c r="AN101" s="40">
        <v>99</v>
      </c>
      <c r="AO101" s="33">
        <v>64566.736020161363</v>
      </c>
      <c r="AP101" s="33">
        <v>47670.150872028156</v>
      </c>
      <c r="AQ101" s="33">
        <v>34494.444582199678</v>
      </c>
      <c r="AR101" s="33">
        <v>26648.422865463992</v>
      </c>
      <c r="AS101" s="40">
        <v>99</v>
      </c>
      <c r="AT101" s="33">
        <f t="shared" si="13"/>
        <v>64566.736020161363</v>
      </c>
      <c r="AU101" s="33">
        <f t="shared" si="14"/>
        <v>47670.150872028156</v>
      </c>
      <c r="AV101" s="33">
        <f t="shared" si="15"/>
        <v>34494.444582199678</v>
      </c>
      <c r="AW101" s="33">
        <f t="shared" si="16"/>
        <v>26648.422865463992</v>
      </c>
    </row>
    <row r="102" spans="5:49">
      <c r="E102" s="6">
        <v>100</v>
      </c>
      <c r="F102" s="23">
        <v>35282.953232582884</v>
      </c>
      <c r="G102" s="23">
        <v>23556.707374123034</v>
      </c>
      <c r="H102" s="23">
        <v>18378.839999999997</v>
      </c>
      <c r="I102" s="23">
        <v>14591.440634228982</v>
      </c>
      <c r="J102" s="6">
        <v>100</v>
      </c>
      <c r="K102" s="23">
        <v>35282.953232582884</v>
      </c>
      <c r="L102" s="23">
        <v>23556.707374123034</v>
      </c>
      <c r="M102" s="23">
        <v>18378.839999999997</v>
      </c>
      <c r="N102" s="23">
        <v>14591.440634228982</v>
      </c>
      <c r="P102" s="25">
        <v>100</v>
      </c>
      <c r="Q102" s="26">
        <v>62234</v>
      </c>
      <c r="R102" s="26">
        <v>47231</v>
      </c>
      <c r="S102" s="26">
        <v>35786</v>
      </c>
      <c r="T102" s="26">
        <v>23439</v>
      </c>
      <c r="U102" s="25">
        <v>100</v>
      </c>
      <c r="V102" s="26">
        <v>62234</v>
      </c>
      <c r="W102" s="26">
        <v>47231</v>
      </c>
      <c r="X102" s="26">
        <v>35786</v>
      </c>
      <c r="Y102" s="26">
        <v>23439</v>
      </c>
      <c r="AA102" s="27"/>
      <c r="AB102" s="40">
        <v>100</v>
      </c>
      <c r="AC102" s="33">
        <v>56869.219446329189</v>
      </c>
      <c r="AD102" s="33">
        <v>37951.314297564801</v>
      </c>
      <c r="AE102" s="33">
        <v>28463.485723173613</v>
      </c>
      <c r="AF102" s="33">
        <v>22275.771435527175</v>
      </c>
      <c r="AG102" s="40">
        <v>100</v>
      </c>
      <c r="AH102" s="33">
        <f t="shared" si="9"/>
        <v>56869.219446329189</v>
      </c>
      <c r="AI102" s="33">
        <f t="shared" si="10"/>
        <v>37951.314297564801</v>
      </c>
      <c r="AJ102" s="33">
        <f t="shared" si="11"/>
        <v>28463.485723173613</v>
      </c>
      <c r="AK102" s="33">
        <f t="shared" si="12"/>
        <v>22275.771435527175</v>
      </c>
      <c r="AN102" s="40">
        <v>100</v>
      </c>
      <c r="AO102" s="33">
        <v>64566.736020161363</v>
      </c>
      <c r="AP102" s="33">
        <v>47670.150872028156</v>
      </c>
      <c r="AQ102" s="33">
        <v>34494.444582199678</v>
      </c>
      <c r="AR102" s="33">
        <v>26648.422865463992</v>
      </c>
      <c r="AS102" s="40">
        <v>100</v>
      </c>
      <c r="AT102" s="33">
        <f t="shared" si="13"/>
        <v>64566.736020161363</v>
      </c>
      <c r="AU102" s="33">
        <f t="shared" si="14"/>
        <v>47670.150872028156</v>
      </c>
      <c r="AV102" s="33">
        <f t="shared" si="15"/>
        <v>34494.444582199678</v>
      </c>
      <c r="AW102" s="33">
        <f t="shared" si="16"/>
        <v>26648.422865463992</v>
      </c>
    </row>
    <row r="103" spans="5:49">
      <c r="F103" s="6" t="s">
        <v>41</v>
      </c>
      <c r="G103" s="6" t="s">
        <v>41</v>
      </c>
      <c r="H103" s="6" t="s">
        <v>41</v>
      </c>
      <c r="I103" s="6" t="s">
        <v>41</v>
      </c>
      <c r="J103" s="6" t="s">
        <v>41</v>
      </c>
      <c r="K103" s="6" t="s">
        <v>41</v>
      </c>
      <c r="L103" s="6" t="s">
        <v>41</v>
      </c>
      <c r="M103" s="6" t="s">
        <v>41</v>
      </c>
      <c r="N103" s="6" t="s">
        <v>41</v>
      </c>
      <c r="AA103" s="27"/>
      <c r="AC103" s="6" t="s">
        <v>41</v>
      </c>
      <c r="AD103" s="6" t="s">
        <v>41</v>
      </c>
      <c r="AE103" s="6" t="s">
        <v>41</v>
      </c>
      <c r="AF103" s="6" t="s">
        <v>41</v>
      </c>
      <c r="AG103" s="6" t="s">
        <v>41</v>
      </c>
      <c r="AH103" s="6" t="s">
        <v>41</v>
      </c>
      <c r="AI103" s="6" t="s">
        <v>41</v>
      </c>
      <c r="AJ103" s="6" t="s">
        <v>41</v>
      </c>
      <c r="AK103" s="6" t="s">
        <v>41</v>
      </c>
      <c r="AO103" s="6" t="s">
        <v>41</v>
      </c>
      <c r="AP103" s="6" t="s">
        <v>41</v>
      </c>
      <c r="AQ103" s="6" t="s">
        <v>41</v>
      </c>
      <c r="AR103" s="6" t="s">
        <v>41</v>
      </c>
      <c r="AS103" s="6" t="s">
        <v>41</v>
      </c>
      <c r="AT103" s="6" t="s">
        <v>41</v>
      </c>
      <c r="AU103" s="6" t="s">
        <v>41</v>
      </c>
      <c r="AV103" s="6" t="s">
        <v>41</v>
      </c>
      <c r="AW103" s="6" t="s">
        <v>41</v>
      </c>
    </row>
  </sheetData>
  <sheetProtection selectLockedCells="1" selectUnlockedCells="1"/>
  <mergeCells count="3">
    <mergeCell ref="D1:D3"/>
    <mergeCell ref="A11:B11"/>
    <mergeCell ref="A17:B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f1a5d2da-d1ce-45ef-bc9b-0c9ec750bcc5">
      <Terms xmlns="http://schemas.microsoft.com/office/infopath/2007/PartnerControls"/>
    </lcf76f155ced4ddcb4097134ff3c332f>
    <TaxCatchAll xmlns="4930e458-984b-471b-98b7-9dd78bf9e3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863681E89B25B4F94B991DAAD053479" ma:contentTypeVersion="16" ma:contentTypeDescription="Crear nuevo documento." ma:contentTypeScope="" ma:versionID="2b542fdd746bd7b56dae48444434fd2c">
  <xsd:schema xmlns:xsd="http://www.w3.org/2001/XMLSchema" xmlns:xs="http://www.w3.org/2001/XMLSchema" xmlns:p="http://schemas.microsoft.com/office/2006/metadata/properties" xmlns:ns1="http://schemas.microsoft.com/sharepoint/v3" xmlns:ns2="f1a5d2da-d1ce-45ef-bc9b-0c9ec750bcc5" xmlns:ns3="4930e458-984b-471b-98b7-9dd78bf9e337" targetNamespace="http://schemas.microsoft.com/office/2006/metadata/properties" ma:root="true" ma:fieldsID="5f1c2183bd316633efbc6fe0e26ee06b" ns1:_="" ns2:_="" ns3:_="">
    <xsd:import namespace="http://schemas.microsoft.com/sharepoint/v3"/>
    <xsd:import namespace="f1a5d2da-d1ce-45ef-bc9b-0c9ec750bcc5"/>
    <xsd:import namespace="4930e458-984b-471b-98b7-9dd78bf9e3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a5d2da-d1ce-45ef-bc9b-0c9ec750b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94070e55-8a80-4606-b78a-8d53cef144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30e458-984b-471b-98b7-9dd78bf9e337"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d55149a9-61ca-4bc1-8f8b-3fb6772f8aaf}" ma:internalName="TaxCatchAll" ma:showField="CatchAllData" ma:web="4930e458-984b-471b-98b7-9dd78bf9e3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5FAF70-C76D-4FC8-AE46-EA7151F68F98}">
  <ds:schemaRefs>
    <ds:schemaRef ds:uri="http://purl.org/dc/elements/1.1/"/>
    <ds:schemaRef ds:uri="4930e458-984b-471b-98b7-9dd78bf9e337"/>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microsoft.com/sharepoint/v3"/>
    <ds:schemaRef ds:uri="http://schemas.openxmlformats.org/package/2006/metadata/core-properties"/>
    <ds:schemaRef ds:uri="f1a5d2da-d1ce-45ef-bc9b-0c9ec750bcc5"/>
    <ds:schemaRef ds:uri="http://purl.org/dc/terms/"/>
  </ds:schemaRefs>
</ds:datastoreItem>
</file>

<file path=customXml/itemProps2.xml><?xml version="1.0" encoding="utf-8"?>
<ds:datastoreItem xmlns:ds="http://schemas.openxmlformats.org/officeDocument/2006/customXml" ds:itemID="{CFDDA45F-D9B9-4266-B60E-02B78CCEE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a5d2da-d1ce-45ef-bc9b-0c9ec750bcc5"/>
    <ds:schemaRef ds:uri="4930e458-984b-471b-98b7-9dd78bf9e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3B7E7-CA3E-40CD-B6D7-0E6B9926B1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INTEGRALES</vt:lpstr>
      <vt:lpstr>ONCOLÓGICOS</vt:lpstr>
      <vt:lpstr>'BISIESTO CAMBIOS DATA'!EN_CUOTAS</vt:lpstr>
      <vt:lpstr>EN_CUOTAS</vt:lpstr>
      <vt:lpstr>'BISIESTO CAMBIOS DATA'!EN_CUOTAS_ONCO</vt:lpstr>
      <vt:lpstr>EN_CUOTAS_ONCO</vt:lpstr>
      <vt:lpstr>'BISIESTO CAMBIOS DATA'!NO_APLICAN</vt:lpstr>
      <vt:lpstr>NO_APLICAN</vt:lpstr>
      <vt:lpstr>'BISIESTO CAMBIOS DATA'!SIN_4</vt:lpstr>
      <vt:lpstr>SIN_4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soporte</dc:creator>
  <cp:keywords/>
  <dc:description/>
  <cp:lastModifiedBy>Piero Jarit Clemente Flores</cp:lastModifiedBy>
  <cp:revision/>
  <cp:lastPrinted>2023-09-06T13:27:57Z</cp:lastPrinted>
  <dcterms:created xsi:type="dcterms:W3CDTF">2020-01-27T16:47:18Z</dcterms:created>
  <dcterms:modified xsi:type="dcterms:W3CDTF">2024-04-01T11:14:30Z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0x010100B863681E89B25B4F94B991DAAD053479</vt:lpwstr>
  </property>
  <property fmtid="{D5CDD505-2E9C-101B-9397-08002B2CF9AE}" pid="3" name="MSIP_Label_cc5e6402-922e-490f-9465-00b7f506285b_Enabled">
    <vt:lpwstr>true</vt:lpwstr>
  </property>
  <property fmtid="{D5CDD505-2E9C-101B-9397-08002B2CF9AE}" pid="4" name="MSIP_Label_cc5e6402-922e-490f-9465-00b7f506285b_SetDate">
    <vt:lpwstr>2023-12-01T21:23:40Z</vt:lpwstr>
  </property>
  <property fmtid="{D5CDD505-2E9C-101B-9397-08002B2CF9AE}" pid="5" name="MSIP_Label_cc5e6402-922e-490f-9465-00b7f506285b_Method">
    <vt:lpwstr>Standard</vt:lpwstr>
  </property>
  <property fmtid="{D5CDD505-2E9C-101B-9397-08002B2CF9AE}" pid="6" name="MSIP_Label_cc5e6402-922e-490f-9465-00b7f506285b_Name">
    <vt:lpwstr>Interno</vt:lpwstr>
  </property>
  <property fmtid="{D5CDD505-2E9C-101B-9397-08002B2CF9AE}" pid="7" name="MSIP_Label_cc5e6402-922e-490f-9465-00b7f506285b_SiteId">
    <vt:lpwstr>66dc1f77-2e0d-4d13-b961-7c2e63aa376b</vt:lpwstr>
  </property>
  <property fmtid="{D5CDD505-2E9C-101B-9397-08002B2CF9AE}" pid="8" name="MSIP_Label_cc5e6402-922e-490f-9465-00b7f506285b_ActionId">
    <vt:lpwstr>3881a601-fb44-413e-b75e-35323d64fc13</vt:lpwstr>
  </property>
  <property fmtid="{D5CDD505-2E9C-101B-9397-08002B2CF9AE}" pid="9" name="MSIP_Label_cc5e6402-922e-490f-9465-00b7f506285b_ContentBits">
    <vt:lpwstr>0</vt:lpwstr>
  </property>
</Properties>
</file>